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nrel.sharepoint.com/sites/AFDCMADUpdates/Shared Documents/General/2026/10308/"/>
    </mc:Choice>
  </mc:AlternateContent>
  <xr:revisionPtr revIDLastSave="126" documentId="8_{4E23E030-E49C-4E71-99CD-1121081ED962}" xr6:coauthVersionLast="47" xr6:coauthVersionMax="47" xr10:uidLastSave="{F8E60207-6A2E-4E13-A13A-FD4A645E63FE}"/>
  <bookViews>
    <workbookView xWindow="28680" yWindow="750" windowWidth="29040" windowHeight="15720" xr2:uid="{00000000-000D-0000-FFFF-FFFF00000000}"/>
  </bookViews>
  <sheets>
    <sheet name="Fuel Use by Vehicle Type" sheetId="5" r:id="rId1"/>
    <sheet name="Calculations" sheetId="7" r:id="rId2"/>
    <sheet name="Condensed" sheetId="6" state="hidden" r:id="rId3"/>
  </sheets>
  <calcPr calcId="191028" iterateDelta="9.999999999999445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6" i="7" l="1"/>
  <c r="G11" i="5"/>
  <c r="D8" i="5"/>
  <c r="G8" i="5" s="1"/>
  <c r="D7" i="5"/>
  <c r="G7" i="5" s="1"/>
  <c r="D4" i="5"/>
  <c r="G4" i="5" s="1"/>
  <c r="D30" i="7"/>
  <c r="C30" i="7"/>
  <c r="E25" i="7"/>
  <c r="E26" i="7" s="1"/>
  <c r="D25" i="7"/>
  <c r="C25" i="7"/>
  <c r="C26" i="7" s="1"/>
  <c r="E16" i="7"/>
  <c r="D5" i="5"/>
  <c r="G5" i="5" s="1"/>
  <c r="E31" i="7"/>
  <c r="D31" i="7"/>
  <c r="C31" i="7"/>
  <c r="E9" i="5"/>
  <c r="E10" i="5"/>
  <c r="E11" i="5"/>
  <c r="G9" i="5"/>
  <c r="G10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tc={5BAB1B4C-05F1-AD44-B8C2-7A3DA7BB5FC8}</author>
    <author>tc={2818D37F-9C4E-384A-B059-35F26381F688}</author>
    <author>tc={7F45BD6C-9606-904F-A0FC-E61F982DB462}</author>
    <author>tc={0043FE4D-E21F-D64B-A62F-615705B72325}</author>
  </authors>
  <commentList>
    <comment ref="B22" authorId="0" shapeId="0" xr:uid="{5BAB1B4C-05F1-AD44-B8C2-7A3DA7BB5FC8}">
      <text>
        <t>[Threaded comment]
Your version of Excel allows you to read this threaded comment; however, any edits to it will get removed if the file is opened in a newer version of Excel. Learn more: https://go.microsoft.com/fwlink/?linkid=870924
Comment:
    Download database and use create a pivot table to sum the number of active vehicles by vehicle mode. Then sum up the transit bus modes.</t>
      </text>
    </comment>
    <comment ref="B25" authorId="1" shapeId="0" xr:uid="{2818D37F-9C4E-384A-B059-35F26381F688}">
      <text>
        <t>[Threaded comment]
Your version of Excel allows you to read this threaded comment; however, any edits to it will get removed if the file is opened in a newer version of Excel. Learn more: https://go.microsoft.com/fwlink/?linkid=870924
Comment:
    Look for "Miles, Vehicle Total (Millions)</t>
      </text>
    </comment>
    <comment ref="B29" authorId="2" shapeId="0" xr:uid="{7F45BD6C-9606-904F-A0FC-E61F982DB462}">
      <text>
        <t>[Threaded comment]
Your version of Excel allows you to read this threaded comment; however, any edits to it will get removed if the file is opened in a newer version of Excel. Learn more: https://go.microsoft.com/fwlink/?linkid=870924
Comment:
    Same as 2025 Total Miles Traveled</t>
      </text>
    </comment>
    <comment ref="B30" authorId="3" shapeId="0" xr:uid="{0043FE4D-E21F-D64B-A62F-615705B72325}">
      <text>
        <t>[Threaded comment]
Your version of Excel allows you to read this threaded comment; however, any edits to it will get removed if the file is opened in a newer version of Excel. Learn more: https://go.microsoft.com/fwlink/?linkid=870924
Comment:
    Sum up "Diesel Fuel Consumed", "Other Fossil Fuel Consumed", and "Electricity Consumed"</t>
      </text>
    </comment>
  </commentList>
</comments>
</file>

<file path=xl/sharedStrings.xml><?xml version="1.0" encoding="utf-8"?>
<sst xmlns="http://schemas.openxmlformats.org/spreadsheetml/2006/main" count="92" uniqueCount="68">
  <si>
    <t>Average Annual Fuel Use by Vehicle Type</t>
  </si>
  <si>
    <t>Vehicle Type</t>
  </si>
  <si>
    <t>mpg Gasoline</t>
  </si>
  <si>
    <t>mpg Diesel</t>
  </si>
  <si>
    <t>VMT</t>
  </si>
  <si>
    <t>Annual Fuel Use (GGE)</t>
  </si>
  <si>
    <t>Source</t>
  </si>
  <si>
    <t>Class 8 Truck</t>
  </si>
  <si>
    <t>A</t>
  </si>
  <si>
    <t>Transit Bus</t>
  </si>
  <si>
    <t>Demand Response</t>
  </si>
  <si>
    <t>A, D</t>
  </si>
  <si>
    <t>Delivery Truck</t>
  </si>
  <si>
    <t>School Bus</t>
  </si>
  <si>
    <t>B,C</t>
  </si>
  <si>
    <t>Light Truck/Van</t>
  </si>
  <si>
    <t>Car</t>
  </si>
  <si>
    <t>Motorcycle</t>
  </si>
  <si>
    <t>Data Sources:</t>
  </si>
  <si>
    <t>B</t>
  </si>
  <si>
    <t>World Resources Institute, Electric School Bus Initiative, Recommended total cost of ownership parameters for electric school buses, Table 1 (wri.org/research/recommended-total-cost-ownership-parameters-electric-school-buses-methods-data)</t>
  </si>
  <si>
    <t>C</t>
  </si>
  <si>
    <t>D</t>
  </si>
  <si>
    <t>E</t>
  </si>
  <si>
    <t>Notes:</t>
  </si>
  <si>
    <t>The metric used is gasoline gallon equivalents (GGEs), representing a quantity of fuel with the same amount of energy contained in a gallon of gasoline.</t>
  </si>
  <si>
    <t>Numbers in bold indicate that the measurements were taken using that fuel.  They are the source of the non-bold energy-based conversions.</t>
  </si>
  <si>
    <t>Conversion between diesel and gasoline is 1 gallon gasoline = 0.904 gallons diesel (from the AFDC).</t>
  </si>
  <si>
    <t>Conversion between 1 kWh of electricty and gasoline is 1 gallon gasoline = 33.7 kWh (from the AFDC).</t>
  </si>
  <si>
    <t>Light-duty vehicles are a sales-weighted combination of cars, wagons, vans, sport utility vehicles, and pickups. Vehicles with short wheelbases (&lt;121") are generalized as cars and vehicles with long wheelbases are generalized as light trucks.</t>
  </si>
  <si>
    <t>Delivery trucks are single-unit trucks with 2 axles and 6 or more tires.</t>
  </si>
  <si>
    <t>Class 8 trucks are combined tractor/trailer trucks, also know as long-haul.</t>
  </si>
  <si>
    <t>Acronyms:</t>
  </si>
  <si>
    <t>GGE: gasoline gallon equivalent</t>
  </si>
  <si>
    <t>mpg: miles per gallon</t>
  </si>
  <si>
    <t>Worksheet available at afdc.energy.gov/data</t>
  </si>
  <si>
    <t>U.S. School Bus Sales by Type</t>
  </si>
  <si>
    <t>Sales Year</t>
  </si>
  <si>
    <t>Type A</t>
  </si>
  <si>
    <t>Type C</t>
  </si>
  <si>
    <t>Type D</t>
  </si>
  <si>
    <t>U.S. School Bus Fuel Economy by Type</t>
  </si>
  <si>
    <t>MPGe (Diesel)</t>
  </si>
  <si>
    <t>Weighted Fuel Economy - Diesel (MPGe)</t>
  </si>
  <si>
    <t>Vehicle Miles Travelled</t>
  </si>
  <si>
    <t>APTA Vehicle Database: Total Number of Active Vehicles in the U.S. Fleet</t>
  </si>
  <si>
    <t>Vanpool</t>
  </si>
  <si>
    <t>Transit</t>
  </si>
  <si>
    <t xml:space="preserve">Demand Response </t>
  </si>
  <si>
    <t>Calculated VMT</t>
  </si>
  <si>
    <t>Fuel Economy</t>
  </si>
  <si>
    <t>Bus</t>
  </si>
  <si>
    <t>Transit Vanpool</t>
  </si>
  <si>
    <t>Total Vehicle Miles (Millions)</t>
  </si>
  <si>
    <t>Diesel and other Fossil Fuel Consumed (Gallons, Millions)</t>
  </si>
  <si>
    <t>Fuel Economy (MPG Diesel)</t>
  </si>
  <si>
    <t>* 1 kWh = 0.027 DGE</t>
  </si>
  <si>
    <t>Average Annual Fuel Use                     by VehicleType</t>
  </si>
  <si>
    <t>D,E</t>
  </si>
  <si>
    <t>Federal Highway Administration, Highway Statistics 2023, Table VM-1 (https://www.fhwa.dot.gov/policyinformation/statistics.cfm)</t>
  </si>
  <si>
    <t>Calculated from School Bus Fleet, Fact Book 2026, U.S. School Bus Sales by type (https://www.schoolbusfleet.com/issues)</t>
  </si>
  <si>
    <t>2025 Total Number of Active Vehicles</t>
  </si>
  <si>
    <t>APTA 2025 Fact Book: Total Miles Traveled</t>
  </si>
  <si>
    <t>2025 Total Miles Traveled</t>
  </si>
  <si>
    <t>APTA 2025 Fact Book</t>
  </si>
  <si>
    <t>Calculated from American Public Transportation Association, Public Transportation Vehicle Database 2025. (apta.com/research-technical-resources/transit-statistics/vehicle-database/)</t>
  </si>
  <si>
    <t>Calculated from American Public Transportation Association, 2025 Public Transportation Fact Book, Statistical Category (https://www.apta.com/wp-content/uploads/APTA-2025-Public-Transportation-Fact-Book.pdf)</t>
  </si>
  <si>
    <t>Last updated 12/12/2025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</si>
</sst>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#,##0.0"/>
    <numFmt numFmtId="166" formatCode="0.0_)"/>
    <numFmt numFmtId="167" formatCode="0.0%"/>
  </numFmts>
  <fonts count="12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9" fontId="3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75">
    <xf numFmtId="0" fontId="0" fillId="0" borderId="0" xfId="0"/>
    <xf numFmtId="0" fontId="5" fillId="0" borderId="0" xfId="0" applyFont="1"/>
    <xf numFmtId="0" fontId="6" fillId="0" borderId="0" xfId="0" applyFont="1"/>
    <xf numFmtId="0" fontId="0" fillId="0" borderId="6" xfId="0" applyBorder="1"/>
    <xf numFmtId="164" fontId="3" fillId="0" borderId="0" xfId="1" applyNumberFormat="1" applyFont="1"/>
    <xf numFmtId="164" fontId="3" fillId="0" borderId="1" xfId="1" applyNumberFormat="1" applyFont="1" applyBorder="1"/>
    <xf numFmtId="0" fontId="7" fillId="0" borderId="0" xfId="0" applyFont="1" applyAlignment="1">
      <alignment vertical="center"/>
    </xf>
    <xf numFmtId="167" fontId="0" fillId="0" borderId="0" xfId="9" applyNumberFormat="1" applyFont="1"/>
    <xf numFmtId="3" fontId="0" fillId="0" borderId="0" xfId="0" applyNumberFormat="1"/>
    <xf numFmtId="1" fontId="0" fillId="0" borderId="0" xfId="0" applyNumberFormat="1"/>
    <xf numFmtId="164" fontId="0" fillId="0" borderId="0" xfId="1" applyNumberFormat="1" applyFont="1"/>
    <xf numFmtId="164" fontId="0" fillId="0" borderId="0" xfId="0" applyNumberFormat="1"/>
    <xf numFmtId="43" fontId="0" fillId="0" borderId="0" xfId="0" applyNumberFormat="1"/>
    <xf numFmtId="2" fontId="0" fillId="0" borderId="0" xfId="0" applyNumberFormat="1"/>
    <xf numFmtId="164" fontId="2" fillId="2" borderId="2" xfId="1" applyNumberFormat="1" applyFont="1" applyFill="1" applyBorder="1" applyAlignment="1">
      <alignment horizontal="right"/>
    </xf>
    <xf numFmtId="0" fontId="2" fillId="0" borderId="6" xfId="0" applyFont="1" applyBorder="1"/>
    <xf numFmtId="165" fontId="2" fillId="2" borderId="2" xfId="0" applyNumberFormat="1" applyFont="1" applyFill="1" applyBorder="1" applyAlignment="1">
      <alignment horizontal="center"/>
    </xf>
    <xf numFmtId="165" fontId="11" fillId="2" borderId="2" xfId="0" applyNumberFormat="1" applyFont="1" applyFill="1" applyBorder="1" applyAlignment="1">
      <alignment horizontal="center"/>
    </xf>
    <xf numFmtId="164" fontId="2" fillId="2" borderId="2" xfId="1" applyNumberFormat="1" applyFont="1" applyFill="1" applyBorder="1" applyAlignment="1">
      <alignment horizontal="right" indent="1"/>
    </xf>
    <xf numFmtId="3" fontId="2" fillId="2" borderId="2" xfId="5" applyNumberFormat="1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0" borderId="7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4" fillId="0" borderId="0" xfId="0" applyFont="1"/>
    <xf numFmtId="0" fontId="11" fillId="0" borderId="0" xfId="0" applyFont="1" applyAlignment="1">
      <alignment vertical="top"/>
    </xf>
    <xf numFmtId="0" fontId="2" fillId="3" borderId="6" xfId="0" applyFont="1" applyFill="1" applyBorder="1"/>
    <xf numFmtId="165" fontId="2" fillId="3" borderId="2" xfId="0" applyNumberFormat="1" applyFont="1" applyFill="1" applyBorder="1" applyAlignment="1">
      <alignment horizontal="center"/>
    </xf>
    <xf numFmtId="166" fontId="11" fillId="3" borderId="2" xfId="3" applyNumberFormat="1" applyFont="1" applyFill="1" applyBorder="1" applyAlignment="1">
      <alignment horizontal="center"/>
    </xf>
    <xf numFmtId="164" fontId="2" fillId="3" borderId="2" xfId="1" applyNumberFormat="1" applyFont="1" applyFill="1" applyBorder="1" applyAlignment="1" applyProtection="1">
      <alignment horizontal="right" vertical="top" indent="1"/>
    </xf>
    <xf numFmtId="3" fontId="2" fillId="3" borderId="2" xfId="5" applyNumberFormat="1" applyFont="1" applyFill="1" applyBorder="1" applyAlignment="1"/>
    <xf numFmtId="0" fontId="2" fillId="3" borderId="1" xfId="0" applyFont="1" applyFill="1" applyBorder="1" applyAlignment="1">
      <alignment horizontal="center"/>
    </xf>
    <xf numFmtId="164" fontId="2" fillId="3" borderId="2" xfId="1" applyNumberFormat="1" applyFont="1" applyFill="1" applyBorder="1" applyAlignment="1" applyProtection="1">
      <alignment horizontal="right" vertical="top"/>
    </xf>
    <xf numFmtId="0" fontId="2" fillId="3" borderId="3" xfId="0" applyFont="1" applyFill="1" applyBorder="1"/>
    <xf numFmtId="166" fontId="11" fillId="3" borderId="4" xfId="3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4" fontId="2" fillId="3" borderId="4" xfId="1" applyNumberFormat="1" applyFont="1" applyFill="1" applyBorder="1" applyAlignment="1" applyProtection="1">
      <alignment horizontal="right" vertical="top"/>
    </xf>
    <xf numFmtId="3" fontId="2" fillId="3" borderId="4" xfId="5" applyNumberFormat="1" applyFont="1" applyFill="1" applyBorder="1" applyAlignment="1"/>
    <xf numFmtId="0" fontId="2" fillId="3" borderId="5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2" xfId="10" applyBorder="1" applyAlignment="1">
      <alignment horizontal="center"/>
    </xf>
    <xf numFmtId="3" fontId="0" fillId="0" borderId="2" xfId="0" applyNumberFormat="1" applyBorder="1"/>
    <xf numFmtId="3" fontId="0" fillId="0" borderId="0" xfId="0" applyNumberFormat="1" applyAlignment="1">
      <alignment vertical="top" wrapText="1"/>
    </xf>
    <xf numFmtId="4" fontId="0" fillId="0" borderId="2" xfId="0" applyNumberFormat="1" applyBorder="1"/>
    <xf numFmtId="0" fontId="2" fillId="4" borderId="2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/>
    </xf>
    <xf numFmtId="3" fontId="2" fillId="4" borderId="2" xfId="0" applyNumberFormat="1" applyFont="1" applyFill="1" applyBorder="1"/>
    <xf numFmtId="0" fontId="2" fillId="4" borderId="1" xfId="0" applyFont="1" applyFill="1" applyBorder="1" applyAlignment="1">
      <alignment horizontal="center"/>
    </xf>
    <xf numFmtId="0" fontId="2" fillId="4" borderId="6" xfId="0" applyFont="1" applyFill="1" applyBorder="1"/>
    <xf numFmtId="3" fontId="2" fillId="4" borderId="2" xfId="0" applyNumberFormat="1" applyFont="1" applyFill="1" applyBorder="1" applyAlignment="1">
      <alignment horizontal="right"/>
    </xf>
    <xf numFmtId="0" fontId="0" fillId="0" borderId="2" xfId="0" applyBorder="1" applyAlignment="1">
      <alignment wrapText="1"/>
    </xf>
    <xf numFmtId="0" fontId="0" fillId="0" borderId="0" xfId="0" applyAlignment="1">
      <alignment vertical="top" wrapText="1"/>
    </xf>
    <xf numFmtId="0" fontId="0" fillId="0" borderId="2" xfId="0" applyBorder="1"/>
    <xf numFmtId="0" fontId="8" fillId="0" borderId="2" xfId="10" applyBorder="1"/>
    <xf numFmtId="0" fontId="7" fillId="0" borderId="2" xfId="0" applyFont="1" applyBorder="1" applyAlignment="1">
      <alignment horizontal="center"/>
    </xf>
    <xf numFmtId="0" fontId="0" fillId="0" borderId="2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8" fillId="0" borderId="2" xfId="10" applyBorder="1" applyAlignment="1"/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3" fontId="2" fillId="3" borderId="2" xfId="0" applyNumberFormat="1" applyFont="1" applyFill="1" applyBorder="1" applyAlignment="1">
      <alignment horizontal="right"/>
    </xf>
    <xf numFmtId="3" fontId="2" fillId="2" borderId="2" xfId="0" applyNumberFormat="1" applyFont="1" applyFill="1" applyBorder="1" applyAlignment="1">
      <alignment horizontal="right"/>
    </xf>
    <xf numFmtId="3" fontId="2" fillId="3" borderId="2" xfId="3" applyNumberFormat="1" applyFont="1" applyFill="1" applyBorder="1" applyAlignment="1">
      <alignment horizontal="right"/>
    </xf>
    <xf numFmtId="3" fontId="2" fillId="3" borderId="4" xfId="3" applyNumberFormat="1" applyFont="1" applyFill="1" applyBorder="1" applyAlignment="1">
      <alignment horizontal="right"/>
    </xf>
  </cellXfs>
  <cellStyles count="11">
    <cellStyle name="Comma" xfId="1" builtinId="3"/>
    <cellStyle name="Comma 2" xfId="5" xr:uid="{00000000-0005-0000-0000-000001000000}"/>
    <cellStyle name="Comma 4" xfId="4" xr:uid="{00000000-0005-0000-0000-000002000000}"/>
    <cellStyle name="Followed Hyperlink" xfId="8" builtinId="9" hidden="1"/>
    <cellStyle name="Hyperlink" xfId="7" builtinId="8" hidden="1"/>
    <cellStyle name="Hyperlink" xfId="10" builtinId="8"/>
    <cellStyle name="Normal" xfId="0" builtinId="0"/>
    <cellStyle name="Normal 2" xfId="6" xr:uid="{00000000-0005-0000-0000-000006000000}"/>
    <cellStyle name="Normal 3" xfId="2" xr:uid="{00000000-0005-0000-0000-000007000000}"/>
    <cellStyle name="Normal 7" xfId="3" xr:uid="{00000000-0005-0000-0000-000008000000}"/>
    <cellStyle name="Percent" xfId="9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Average Annual Fuel Use by Vehicle Type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84578802327605"/>
          <c:y val="9.3896932221696455E-2"/>
          <c:w val="0.87347972706522192"/>
          <c:h val="0.7533418884266737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'Fuel Use by Vehicle Type'!$C$4:$C$11</c:f>
              <c:strCache>
                <c:ptCount val="8"/>
                <c:pt idx="0">
                  <c:v>Class 8 Truck</c:v>
                </c:pt>
                <c:pt idx="1">
                  <c:v>Transit Bus</c:v>
                </c:pt>
                <c:pt idx="2">
                  <c:v>Demand Response</c:v>
                </c:pt>
                <c:pt idx="3">
                  <c:v>School Bus</c:v>
                </c:pt>
                <c:pt idx="4">
                  <c:v>Delivery Truck</c:v>
                </c:pt>
                <c:pt idx="5">
                  <c:v>Light Truck/Van</c:v>
                </c:pt>
                <c:pt idx="6">
                  <c:v>Car</c:v>
                </c:pt>
                <c:pt idx="7">
                  <c:v>Motorcycle</c:v>
                </c:pt>
              </c:strCache>
            </c:strRef>
          </c:cat>
          <c:val>
            <c:numRef>
              <c:f>'Fuel Use by Vehicle Type'!$G$4:$G$11</c:f>
              <c:numCache>
                <c:formatCode>#,##0</c:formatCode>
                <c:ptCount val="8"/>
                <c:pt idx="0">
                  <c:v>9752.06666313391</c:v>
                </c:pt>
                <c:pt idx="1">
                  <c:v>9277.3783185840712</c:v>
                </c:pt>
                <c:pt idx="2">
                  <c:v>4157</c:v>
                </c:pt>
                <c:pt idx="3">
                  <c:v>2119.6797302991995</c:v>
                </c:pt>
                <c:pt idx="4">
                  <c:v>1641.591787538119</c:v>
                </c:pt>
                <c:pt idx="5">
                  <c:v>663.16403969643909</c:v>
                </c:pt>
                <c:pt idx="6">
                  <c:v>447.01208140760559</c:v>
                </c:pt>
                <c:pt idx="7">
                  <c:v>47.999456866117498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C7-47A6-92E5-F8A4B6576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5009168"/>
        <c:axId val="385009560"/>
      </c:barChart>
      <c:catAx>
        <c:axId val="38500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85009560"/>
        <c:crosses val="autoZero"/>
        <c:auto val="1"/>
        <c:lblAlgn val="ctr"/>
        <c:lblOffset val="100"/>
        <c:noMultiLvlLbl val="0"/>
      </c:catAx>
      <c:valAx>
        <c:axId val="3850095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100" b="1"/>
                  <a:t>Gasoline</a:t>
                </a:r>
                <a:r>
                  <a:rPr lang="en-US" sz="1100" b="1" baseline="0"/>
                  <a:t> Gallon Equivalents </a:t>
                </a:r>
                <a:r>
                  <a:rPr lang="en-US" sz="1100" b="1"/>
                  <a:t> per Year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8500916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3" l="0.70000000000000095" r="0.70000000000000095" t="0.750000000000003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afdc.energy.gov/data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561678</xdr:colOff>
      <xdr:row>0</xdr:row>
      <xdr:rowOff>155032</xdr:rowOff>
    </xdr:from>
    <xdr:to>
      <xdr:col>23</xdr:col>
      <xdr:colOff>158883</xdr:colOff>
      <xdr:row>22</xdr:row>
      <xdr:rowOff>183240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0.77582</cdr:x>
      <cdr:y>0.95909</cdr:y>
    </cdr:from>
    <cdr:to>
      <cdr:x>0.9903</cdr:x>
      <cdr:y>0.99144</cdr:y>
    </cdr:to>
    <cdr:sp macro="" textlink="">
      <cdr:nvSpPr>
        <cdr:cNvPr id="2" name="Text Box 1">
          <a:hlinkClick xmlns:a="http://schemas.openxmlformats.org/drawingml/2006/main" xmlns:r="http://schemas.openxmlformats.org/officeDocument/2006/relationships" r:id="rId1"/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67278" y="6302279"/>
          <a:ext cx="1870871" cy="21257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>
            <a:alpha val="0"/>
          </a:srgbClr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0" rIns="27432" bIns="22860" anchor="b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afdc.energy.gov/data</a:t>
          </a:r>
        </a:p>
      </cdr:txBody>
    </cdr:sp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>
  <person displayName="Esparza, Eliseo" id="{12A9FC11-F9FB-D647-B08E-E02D7F7682E0}" userId="S::eesparza@nrel.gov::c9c8aa7e-d037-4ef5-86e8-e8a900531126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2" dT="2025-12-15T17:19:40.63" personId="{12A9FC11-F9FB-D647-B08E-E02D7F7682E0}" id="{5BAB1B4C-05F1-AD44-B8C2-7A3DA7BB5FC8}">
    <text>Download database and use create a pivot table to sum the number of active vehicles by vehicle mode. Then sum up the transit bus modes.</text>
  </threadedComment>
  <threadedComment ref="B25" dT="2025-12-15T17:20:09.60" personId="{12A9FC11-F9FB-D647-B08E-E02D7F7682E0}" id="{2818D37F-9C4E-384A-B059-35F26381F688}">
    <text>Look for "Miles, Vehicle Total (Millions)</text>
  </threadedComment>
  <threadedComment ref="B29" dT="2025-12-15T17:20:43.53" personId="{12A9FC11-F9FB-D647-B08E-E02D7F7682E0}" id="{7F45BD6C-9606-904F-A0FC-E61F982DB462}">
    <text>Same as 2025 Total Miles Traveled</text>
  </threadedComment>
  <threadedComment ref="B30" dT="2025-12-15T17:21:27.96" personId="{12A9FC11-F9FB-D647-B08E-E02D7F7682E0}" id="{0043FE4D-E21F-D64B-A62F-615705B72325}">
    <text>Sum up "Diesel Fuel Consumed", "Other Fossil Fuel Consumed", and "Electricity Consumed"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www.apta.com/research-technical-resources/transit-statistics/vehicle-database/" TargetMode="External"/><Relationship Id="rId7" Type="http://schemas.openxmlformats.org/officeDocument/2006/relationships/hyperlink" Target="https://www.apta.com/wp-content/uploads/APTA-2025-Public-Transportation-Fact-Book.pdf" TargetMode="External"/><Relationship Id="rId2" Type="http://schemas.openxmlformats.org/officeDocument/2006/relationships/hyperlink" Target="https://files.wri.org/d8/s3fs-public/2025-01/recommended-total-cost-ownership-esb-summary-methods-data-v2.pdf?VersionId=kis.ODd5set5XDgaP57.6QeA1kPf9UBH" TargetMode="External"/><Relationship Id="rId1" Type="http://schemas.openxmlformats.org/officeDocument/2006/relationships/hyperlink" Target="https://schoolbusfleet.mydigitalpublication.com/december-2025/page-16" TargetMode="External"/><Relationship Id="rId6" Type="http://schemas.openxmlformats.org/officeDocument/2006/relationships/hyperlink" Target="https://www.apta.com/wp-content/uploads/APTA-2025-Public-Transportation-Fact-Book.pdf" TargetMode="External"/><Relationship Id="rId5" Type="http://schemas.openxmlformats.org/officeDocument/2006/relationships/hyperlink" Target="https://afdc.energy.gov/fuels/properties?fuels=DS,ELEC&amp;properties=energy_ratio" TargetMode="External"/><Relationship Id="rId10" Type="http://schemas.microsoft.com/office/2017/10/relationships/threadedComment" Target="../threadedComments/threadedComment1.xml"/><Relationship Id="rId4" Type="http://schemas.openxmlformats.org/officeDocument/2006/relationships/hyperlink" Target="https://www.apta.com/wp-content/uploads/APTA-2022-Public-Transportation-Fact-Book.pdf" TargetMode="Externa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73"/>
  <sheetViews>
    <sheetView tabSelected="1" topLeftCell="A6" zoomScale="120" zoomScaleNormal="120" workbookViewId="0">
      <selection activeCell="C16" sqref="C16:H16"/>
    </sheetView>
  </sheetViews>
  <sheetFormatPr defaultColWidth="8.7109375" defaultRowHeight="12.75" x14ac:dyDescent="0.2"/>
  <cols>
    <col min="1" max="1" width="3.7109375" customWidth="1"/>
    <col min="2" max="2" width="5.42578125" customWidth="1"/>
    <col min="3" max="3" width="16.7109375" customWidth="1"/>
    <col min="4" max="4" width="12.42578125" customWidth="1"/>
    <col min="5" max="5" width="10.42578125" customWidth="1"/>
    <col min="6" max="6" width="11.140625" customWidth="1"/>
    <col min="7" max="7" width="21.42578125" bestFit="1" customWidth="1"/>
    <col min="8" max="8" width="8.42578125" customWidth="1"/>
    <col min="9" max="9" width="13.28515625" customWidth="1"/>
  </cols>
  <sheetData>
    <row r="1" spans="2:9" ht="13.5" thickBot="1" x14ac:dyDescent="0.25"/>
    <row r="2" spans="2:9" ht="22.5" customHeight="1" thickBot="1" x14ac:dyDescent="0.25">
      <c r="C2" s="66" t="s">
        <v>0</v>
      </c>
      <c r="D2" s="67"/>
      <c r="E2" s="67"/>
      <c r="F2" s="67"/>
      <c r="G2" s="67"/>
      <c r="H2" s="68"/>
      <c r="I2" s="6"/>
    </row>
    <row r="3" spans="2:9" x14ac:dyDescent="0.2">
      <c r="C3" s="21" t="s">
        <v>1</v>
      </c>
      <c r="D3" s="22" t="s">
        <v>2</v>
      </c>
      <c r="E3" s="22" t="s">
        <v>3</v>
      </c>
      <c r="F3" s="22" t="s">
        <v>4</v>
      </c>
      <c r="G3" s="22" t="s">
        <v>5</v>
      </c>
      <c r="H3" s="23" t="s">
        <v>6</v>
      </c>
    </row>
    <row r="4" spans="2:9" x14ac:dyDescent="0.2">
      <c r="C4" s="26" t="s">
        <v>7</v>
      </c>
      <c r="D4" s="27">
        <f t="shared" ref="D4" si="0">E4*0.904</f>
        <v>6.0387199999999996</v>
      </c>
      <c r="E4" s="28">
        <v>6.68</v>
      </c>
      <c r="F4" s="29">
        <v>58890</v>
      </c>
      <c r="G4" s="30">
        <f t="shared" ref="G4" si="1">F4/D4</f>
        <v>9752.06666313391</v>
      </c>
      <c r="H4" s="31" t="s">
        <v>8</v>
      </c>
    </row>
    <row r="5" spans="2:9" x14ac:dyDescent="0.2">
      <c r="C5" s="15" t="s">
        <v>9</v>
      </c>
      <c r="D5" s="16">
        <f t="shared" ref="D5" si="2">E5*0.904</f>
        <v>3.6160000000000001</v>
      </c>
      <c r="E5" s="17">
        <v>4</v>
      </c>
      <c r="F5" s="18">
        <v>33547</v>
      </c>
      <c r="G5" s="19">
        <f>F5/D5</f>
        <v>9277.3783185840712</v>
      </c>
      <c r="H5" s="20" t="s">
        <v>58</v>
      </c>
    </row>
    <row r="6" spans="2:9" x14ac:dyDescent="0.2">
      <c r="C6" s="48" t="s">
        <v>10</v>
      </c>
      <c r="D6" s="44">
        <v>7.1</v>
      </c>
      <c r="E6" s="45">
        <v>7.29</v>
      </c>
      <c r="F6" s="49">
        <v>82454</v>
      </c>
      <c r="G6" s="46">
        <v>4157</v>
      </c>
      <c r="H6" s="47" t="s">
        <v>11</v>
      </c>
    </row>
    <row r="7" spans="2:9" x14ac:dyDescent="0.2">
      <c r="C7" s="15" t="s">
        <v>13</v>
      </c>
      <c r="D7" s="16">
        <f t="shared" ref="D7:D8" si="3">E7*0.904</f>
        <v>6.6444000000000001</v>
      </c>
      <c r="E7" s="17">
        <v>7.35</v>
      </c>
      <c r="F7" s="14">
        <v>14084</v>
      </c>
      <c r="G7" s="19">
        <f t="shared" ref="G7:G8" si="4">F7/D7</f>
        <v>2119.6797302991995</v>
      </c>
      <c r="H7" s="20" t="s">
        <v>14</v>
      </c>
    </row>
    <row r="8" spans="2:9" x14ac:dyDescent="0.2">
      <c r="C8" s="26" t="s">
        <v>12</v>
      </c>
      <c r="D8" s="27">
        <f t="shared" si="3"/>
        <v>7.0620480000000008</v>
      </c>
      <c r="E8" s="28">
        <v>7.8120000000000003</v>
      </c>
      <c r="F8" s="32">
        <v>11593</v>
      </c>
      <c r="G8" s="30">
        <f t="shared" si="4"/>
        <v>1641.591787538119</v>
      </c>
      <c r="H8" s="31" t="s">
        <v>8</v>
      </c>
    </row>
    <row r="9" spans="2:9" x14ac:dyDescent="0.2">
      <c r="C9" s="26" t="s">
        <v>15</v>
      </c>
      <c r="D9" s="28">
        <v>17.13</v>
      </c>
      <c r="E9" s="27">
        <f>D9/0.904</f>
        <v>18.949115044247787</v>
      </c>
      <c r="F9" s="32">
        <v>11360</v>
      </c>
      <c r="G9" s="30">
        <f t="shared" ref="G9:G10" si="5">F9/D9</f>
        <v>663.16403969643909</v>
      </c>
      <c r="H9" s="31" t="s">
        <v>8</v>
      </c>
    </row>
    <row r="10" spans="2:9" x14ac:dyDescent="0.2">
      <c r="C10" s="26" t="s">
        <v>16</v>
      </c>
      <c r="D10" s="28">
        <v>24.666</v>
      </c>
      <c r="E10" s="27">
        <f>D10/0.904</f>
        <v>27.285398230088497</v>
      </c>
      <c r="F10" s="32">
        <v>11026</v>
      </c>
      <c r="G10" s="30">
        <f t="shared" si="5"/>
        <v>447.01208140760559</v>
      </c>
      <c r="H10" s="31" t="s">
        <v>8</v>
      </c>
    </row>
    <row r="11" spans="2:9" ht="13.5" thickBot="1" x14ac:dyDescent="0.25">
      <c r="C11" s="33" t="s">
        <v>17</v>
      </c>
      <c r="D11" s="34">
        <v>44.188000000000002</v>
      </c>
      <c r="E11" s="35">
        <f>D11/0.904</f>
        <v>48.880530973451329</v>
      </c>
      <c r="F11" s="36">
        <v>2121</v>
      </c>
      <c r="G11" s="37">
        <f>F11/D11</f>
        <v>47.999456866117498</v>
      </c>
      <c r="H11" s="38" t="s">
        <v>8</v>
      </c>
    </row>
    <row r="12" spans="2:9" ht="13.35" customHeight="1" x14ac:dyDescent="0.2"/>
    <row r="13" spans="2:9" x14ac:dyDescent="0.2">
      <c r="B13" s="25" t="s">
        <v>18</v>
      </c>
      <c r="C13" s="24"/>
      <c r="D13" s="24"/>
      <c r="E13" s="24"/>
      <c r="F13" s="24"/>
      <c r="G13" s="24"/>
      <c r="H13" s="24"/>
    </row>
    <row r="14" spans="2:9" ht="28.5" customHeight="1" x14ac:dyDescent="0.2">
      <c r="B14" t="s">
        <v>8</v>
      </c>
      <c r="C14" s="60" t="s">
        <v>59</v>
      </c>
      <c r="D14" s="60"/>
      <c r="E14" s="60"/>
      <c r="F14" s="60"/>
      <c r="G14" s="60"/>
      <c r="H14" s="60"/>
    </row>
    <row r="15" spans="2:9" ht="40.35" customHeight="1" x14ac:dyDescent="0.2">
      <c r="B15" t="s">
        <v>19</v>
      </c>
      <c r="C15" s="60" t="s">
        <v>20</v>
      </c>
      <c r="D15" s="60"/>
      <c r="E15" s="60"/>
      <c r="F15" s="60"/>
      <c r="G15" s="60"/>
      <c r="H15" s="60"/>
    </row>
    <row r="16" spans="2:9" ht="40.35" customHeight="1" x14ac:dyDescent="0.2">
      <c r="B16" t="s">
        <v>21</v>
      </c>
      <c r="C16" s="60" t="s">
        <v>60</v>
      </c>
      <c r="D16" s="60"/>
      <c r="E16" s="60"/>
      <c r="F16" s="60"/>
      <c r="G16" s="60"/>
      <c r="H16" s="60"/>
    </row>
    <row r="17" spans="2:8" ht="40.35" customHeight="1" x14ac:dyDescent="0.2">
      <c r="B17" t="s">
        <v>22</v>
      </c>
      <c r="C17" s="60" t="s">
        <v>66</v>
      </c>
      <c r="D17" s="60"/>
      <c r="E17" s="60"/>
      <c r="F17" s="60"/>
      <c r="G17" s="60"/>
      <c r="H17" s="60"/>
    </row>
    <row r="18" spans="2:8" ht="29.1" customHeight="1" x14ac:dyDescent="0.2">
      <c r="B18" t="s">
        <v>23</v>
      </c>
      <c r="C18" s="60" t="s">
        <v>65</v>
      </c>
      <c r="D18" s="60"/>
      <c r="E18" s="60"/>
      <c r="F18" s="60"/>
      <c r="G18" s="60"/>
      <c r="H18" s="60"/>
    </row>
    <row r="19" spans="2:8" ht="13.35" customHeight="1" x14ac:dyDescent="0.2"/>
    <row r="20" spans="2:8" x14ac:dyDescent="0.2">
      <c r="B20" s="63" t="s">
        <v>24</v>
      </c>
      <c r="C20" s="63"/>
      <c r="D20" s="63"/>
      <c r="E20" s="63"/>
      <c r="F20" s="63"/>
      <c r="G20" s="63"/>
      <c r="H20" s="63"/>
    </row>
    <row r="21" spans="2:8" ht="27" customHeight="1" x14ac:dyDescent="0.2">
      <c r="B21" s="64" t="s">
        <v>25</v>
      </c>
      <c r="C21" s="64"/>
      <c r="D21" s="64"/>
      <c r="E21" s="64"/>
      <c r="F21" s="64"/>
      <c r="G21" s="64"/>
      <c r="H21" s="64"/>
    </row>
    <row r="22" spans="2:8" ht="28.5" customHeight="1" x14ac:dyDescent="0.2">
      <c r="B22" s="64" t="s">
        <v>26</v>
      </c>
      <c r="C22" s="64"/>
      <c r="D22" s="64"/>
      <c r="E22" s="64"/>
      <c r="F22" s="64"/>
      <c r="G22" s="64"/>
      <c r="H22" s="64"/>
    </row>
    <row r="23" spans="2:8" ht="15.6" customHeight="1" x14ac:dyDescent="0.2">
      <c r="B23" s="64" t="s">
        <v>27</v>
      </c>
      <c r="C23" s="64"/>
      <c r="D23" s="64"/>
      <c r="E23" s="64"/>
      <c r="F23" s="64"/>
      <c r="G23" s="64"/>
      <c r="H23" s="64"/>
    </row>
    <row r="24" spans="2:8" ht="17.100000000000001" customHeight="1" x14ac:dyDescent="0.2">
      <c r="B24" s="64" t="s">
        <v>28</v>
      </c>
      <c r="C24" s="64"/>
      <c r="D24" s="64"/>
      <c r="E24" s="64"/>
      <c r="F24" s="64"/>
      <c r="G24" s="64"/>
      <c r="H24" s="64"/>
    </row>
    <row r="25" spans="2:8" ht="43.5" customHeight="1" x14ac:dyDescent="0.2">
      <c r="B25" s="64" t="s">
        <v>29</v>
      </c>
      <c r="C25" s="64"/>
      <c r="D25" s="64"/>
      <c r="E25" s="64"/>
      <c r="F25" s="64"/>
      <c r="G25" s="64"/>
      <c r="H25" s="64"/>
    </row>
    <row r="26" spans="2:8" ht="14.25" customHeight="1" x14ac:dyDescent="0.2">
      <c r="B26" s="64" t="s">
        <v>30</v>
      </c>
      <c r="C26" s="64"/>
      <c r="D26" s="64"/>
      <c r="E26" s="64"/>
      <c r="F26" s="64"/>
      <c r="G26" s="64"/>
      <c r="H26" s="64"/>
    </row>
    <row r="27" spans="2:8" ht="15.75" customHeight="1" x14ac:dyDescent="0.2">
      <c r="B27" s="64" t="s">
        <v>31</v>
      </c>
      <c r="C27" s="64"/>
      <c r="D27" s="64"/>
      <c r="E27" s="64"/>
      <c r="F27" s="64"/>
      <c r="G27" s="64"/>
      <c r="H27" s="64"/>
    </row>
    <row r="28" spans="2:8" ht="15.75" customHeight="1" x14ac:dyDescent="0.2">
      <c r="C28" s="51"/>
      <c r="D28" s="51"/>
      <c r="E28" s="51"/>
      <c r="F28" s="51"/>
      <c r="G28" s="51"/>
      <c r="H28" s="51"/>
    </row>
    <row r="29" spans="2:8" ht="15.75" customHeight="1" x14ac:dyDescent="0.2">
      <c r="B29" s="65" t="s">
        <v>32</v>
      </c>
      <c r="C29" s="65"/>
      <c r="D29" s="51"/>
      <c r="E29" s="51"/>
      <c r="F29" s="51"/>
      <c r="G29" s="51"/>
      <c r="H29" s="51"/>
    </row>
    <row r="30" spans="2:8" ht="15.75" customHeight="1" x14ac:dyDescent="0.2">
      <c r="B30" s="61" t="s">
        <v>33</v>
      </c>
      <c r="C30" s="61"/>
      <c r="D30" s="61"/>
      <c r="E30" s="51"/>
      <c r="F30" s="42"/>
      <c r="G30" s="51"/>
      <c r="H30" s="51"/>
    </row>
    <row r="31" spans="2:8" ht="15.75" customHeight="1" x14ac:dyDescent="0.2">
      <c r="B31" s="61" t="s">
        <v>34</v>
      </c>
      <c r="C31" s="61"/>
      <c r="D31" s="51"/>
      <c r="E31" s="51"/>
      <c r="F31" s="42"/>
      <c r="G31" s="51"/>
      <c r="H31" s="51"/>
    </row>
    <row r="32" spans="2:8" ht="11.25" customHeight="1" x14ac:dyDescent="0.2"/>
    <row r="33" spans="2:8" ht="15.75" customHeight="1" x14ac:dyDescent="0.2">
      <c r="B33" s="62" t="s">
        <v>35</v>
      </c>
      <c r="C33" s="62"/>
      <c r="D33" s="62"/>
      <c r="E33" s="62"/>
      <c r="F33" s="62"/>
      <c r="G33" s="62"/>
      <c r="H33" s="62"/>
    </row>
    <row r="34" spans="2:8" x14ac:dyDescent="0.2">
      <c r="B34" s="62" t="s">
        <v>67</v>
      </c>
      <c r="C34" s="62"/>
      <c r="D34" s="62"/>
      <c r="E34" s="62"/>
      <c r="F34" s="62"/>
      <c r="G34" s="62"/>
      <c r="H34" s="62"/>
    </row>
    <row r="37" spans="2:8" x14ac:dyDescent="0.2">
      <c r="C37" s="10"/>
      <c r="G37" s="10"/>
    </row>
    <row r="38" spans="2:8" x14ac:dyDescent="0.2">
      <c r="C38" s="10"/>
    </row>
    <row r="39" spans="2:8" x14ac:dyDescent="0.2">
      <c r="C39" s="10"/>
      <c r="G39" s="10"/>
    </row>
    <row r="40" spans="2:8" x14ac:dyDescent="0.2">
      <c r="C40" s="7"/>
      <c r="H40" s="8"/>
    </row>
    <row r="41" spans="2:8" x14ac:dyDescent="0.2">
      <c r="C41" s="8"/>
      <c r="G41" s="8"/>
    </row>
    <row r="42" spans="2:8" x14ac:dyDescent="0.2">
      <c r="C42" s="8"/>
    </row>
    <row r="44" spans="2:8" x14ac:dyDescent="0.2">
      <c r="C44" s="11"/>
      <c r="G44" s="12"/>
    </row>
    <row r="45" spans="2:8" x14ac:dyDescent="0.2">
      <c r="C45" s="9"/>
      <c r="G45" s="9"/>
    </row>
    <row r="46" spans="2:8" x14ac:dyDescent="0.2">
      <c r="G46" s="13"/>
    </row>
    <row r="47" spans="2:8" x14ac:dyDescent="0.2">
      <c r="C47" s="12"/>
    </row>
    <row r="48" spans="2:8" x14ac:dyDescent="0.2">
      <c r="C48" s="12"/>
    </row>
    <row r="66" spans="3:3" ht="15.75" x14ac:dyDescent="0.25">
      <c r="C66" s="1"/>
    </row>
    <row r="67" spans="3:3" ht="15.75" x14ac:dyDescent="0.25">
      <c r="C67" s="2"/>
    </row>
    <row r="68" spans="3:3" ht="15.75" x14ac:dyDescent="0.25">
      <c r="C68" s="1"/>
    </row>
    <row r="69" spans="3:3" ht="15.75" x14ac:dyDescent="0.25">
      <c r="C69" s="2"/>
    </row>
    <row r="70" spans="3:3" ht="15.75" x14ac:dyDescent="0.25">
      <c r="C70" s="2"/>
    </row>
    <row r="71" spans="3:3" ht="11.25" customHeight="1" x14ac:dyDescent="0.2"/>
    <row r="73" spans="3:3" ht="15.75" x14ac:dyDescent="0.25">
      <c r="C73" s="2"/>
    </row>
  </sheetData>
  <mergeCells count="19">
    <mergeCell ref="C2:H2"/>
    <mergeCell ref="C14:H14"/>
    <mergeCell ref="C15:H15"/>
    <mergeCell ref="C17:H17"/>
    <mergeCell ref="C16:H16"/>
    <mergeCell ref="C18:H18"/>
    <mergeCell ref="B31:C31"/>
    <mergeCell ref="B33:H33"/>
    <mergeCell ref="B34:H34"/>
    <mergeCell ref="B20:H20"/>
    <mergeCell ref="B22:H22"/>
    <mergeCell ref="B21:H21"/>
    <mergeCell ref="B30:D30"/>
    <mergeCell ref="B23:H23"/>
    <mergeCell ref="B24:H24"/>
    <mergeCell ref="B25:H25"/>
    <mergeCell ref="B26:H26"/>
    <mergeCell ref="B27:H27"/>
    <mergeCell ref="B29:C29"/>
  </mergeCells>
  <pageMargins left="0.7" right="0.7" top="0.75" bottom="0.75" header="0.3" footer="0.3"/>
  <pageSetup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02E77-1BD9-444F-8128-4166B252B17A}">
  <dimension ref="B2:E32"/>
  <sheetViews>
    <sheetView zoomScale="120" zoomScaleNormal="120" workbookViewId="0">
      <selection activeCell="B32" sqref="B32"/>
    </sheetView>
  </sheetViews>
  <sheetFormatPr defaultColWidth="11.42578125" defaultRowHeight="12.75" x14ac:dyDescent="0.2"/>
  <cols>
    <col min="2" max="2" width="45.140625" customWidth="1"/>
    <col min="3" max="3" width="15.7109375" customWidth="1"/>
    <col min="4" max="4" width="18" customWidth="1"/>
    <col min="5" max="5" width="15.28515625" customWidth="1"/>
    <col min="7" max="7" width="12.85546875" customWidth="1"/>
    <col min="8" max="8" width="13.28515625" customWidth="1"/>
    <col min="9" max="9" width="19.28515625" customWidth="1"/>
  </cols>
  <sheetData>
    <row r="2" spans="2:5" ht="15.75" x14ac:dyDescent="0.25">
      <c r="B2" s="54" t="s">
        <v>36</v>
      </c>
      <c r="C2" s="54"/>
      <c r="D2" s="54"/>
      <c r="E2" s="54"/>
    </row>
    <row r="3" spans="2:5" x14ac:dyDescent="0.2">
      <c r="B3" s="40" t="s">
        <v>6</v>
      </c>
      <c r="C3" s="39"/>
      <c r="D3" s="39"/>
      <c r="E3" s="39"/>
    </row>
    <row r="4" spans="2:5" x14ac:dyDescent="0.2">
      <c r="B4" s="52" t="s">
        <v>37</v>
      </c>
      <c r="C4" s="52" t="s">
        <v>38</v>
      </c>
      <c r="D4" s="52" t="s">
        <v>39</v>
      </c>
      <c r="E4" s="52" t="s">
        <v>40</v>
      </c>
    </row>
    <row r="5" spans="2:5" x14ac:dyDescent="0.2">
      <c r="B5" s="52">
        <v>2020</v>
      </c>
      <c r="C5" s="41">
        <v>6206</v>
      </c>
      <c r="D5" s="41">
        <v>23229</v>
      </c>
      <c r="E5" s="41">
        <v>2946</v>
      </c>
    </row>
    <row r="6" spans="2:5" x14ac:dyDescent="0.2">
      <c r="B6" s="52">
        <v>2021</v>
      </c>
      <c r="C6" s="41">
        <v>4872</v>
      </c>
      <c r="D6" s="41">
        <v>20321</v>
      </c>
      <c r="E6" s="41">
        <v>1460</v>
      </c>
    </row>
    <row r="7" spans="2:5" x14ac:dyDescent="0.2">
      <c r="B7" s="52">
        <v>2022</v>
      </c>
      <c r="C7" s="41">
        <v>6777</v>
      </c>
      <c r="D7" s="41">
        <v>28238</v>
      </c>
      <c r="E7" s="41">
        <v>2673</v>
      </c>
    </row>
    <row r="8" spans="2:5" x14ac:dyDescent="0.2">
      <c r="B8" s="52">
        <v>2023</v>
      </c>
      <c r="C8" s="41">
        <v>7070</v>
      </c>
      <c r="D8" s="41">
        <v>26158</v>
      </c>
      <c r="E8" s="41">
        <v>2695</v>
      </c>
    </row>
    <row r="9" spans="2:5" x14ac:dyDescent="0.2">
      <c r="B9" s="52">
        <v>2024</v>
      </c>
      <c r="C9" s="41">
        <v>7160</v>
      </c>
      <c r="D9" s="41">
        <v>25779</v>
      </c>
      <c r="E9" s="41">
        <v>2996</v>
      </c>
    </row>
    <row r="10" spans="2:5" x14ac:dyDescent="0.2">
      <c r="B10" s="52">
        <v>2025</v>
      </c>
      <c r="C10" s="41">
        <v>7215</v>
      </c>
      <c r="D10" s="41">
        <v>26751</v>
      </c>
      <c r="E10" s="41">
        <v>2269</v>
      </c>
    </row>
    <row r="11" spans="2:5" x14ac:dyDescent="0.2">
      <c r="B11" s="52"/>
      <c r="C11" s="52"/>
      <c r="D11" s="52"/>
      <c r="E11" s="52"/>
    </row>
    <row r="12" spans="2:5" ht="15.75" x14ac:dyDescent="0.25">
      <c r="B12" s="54" t="s">
        <v>41</v>
      </c>
      <c r="C12" s="54"/>
      <c r="D12" s="54"/>
      <c r="E12" s="54"/>
    </row>
    <row r="13" spans="2:5" x14ac:dyDescent="0.2">
      <c r="B13" s="53" t="s">
        <v>6</v>
      </c>
      <c r="C13" s="52" t="s">
        <v>38</v>
      </c>
      <c r="D13" s="52" t="s">
        <v>39</v>
      </c>
      <c r="E13" s="52" t="s">
        <v>40</v>
      </c>
    </row>
    <row r="14" spans="2:5" x14ac:dyDescent="0.2">
      <c r="B14" s="52" t="s">
        <v>42</v>
      </c>
      <c r="C14" s="52">
        <v>10.5</v>
      </c>
      <c r="D14" s="52">
        <v>6.59</v>
      </c>
      <c r="E14" s="52">
        <v>6.32</v>
      </c>
    </row>
    <row r="15" spans="2:5" x14ac:dyDescent="0.2">
      <c r="B15" s="56"/>
      <c r="C15" s="57"/>
      <c r="D15" s="57"/>
      <c r="E15" s="58"/>
    </row>
    <row r="16" spans="2:5" x14ac:dyDescent="0.2">
      <c r="B16" s="55" t="s">
        <v>43</v>
      </c>
      <c r="C16" s="55"/>
      <c r="D16" s="55"/>
      <c r="E16" s="43">
        <f>((C10*C14)+(D10*D14)+(E10*E14)) / (C10+D10+E10)</f>
        <v>7.3516398509728162</v>
      </c>
    </row>
    <row r="19" spans="2:5" ht="15.75" x14ac:dyDescent="0.25">
      <c r="B19" s="54" t="s">
        <v>44</v>
      </c>
      <c r="C19" s="54"/>
      <c r="D19" s="54"/>
      <c r="E19" s="54"/>
    </row>
    <row r="20" spans="2:5" x14ac:dyDescent="0.2">
      <c r="B20" s="59" t="s">
        <v>45</v>
      </c>
      <c r="C20" s="59"/>
      <c r="D20" s="59"/>
      <c r="E20" s="59"/>
    </row>
    <row r="21" spans="2:5" x14ac:dyDescent="0.2">
      <c r="B21" s="53"/>
      <c r="C21" s="52" t="s">
        <v>9</v>
      </c>
      <c r="D21" s="50" t="s">
        <v>10</v>
      </c>
      <c r="E21" s="52" t="s">
        <v>46</v>
      </c>
    </row>
    <row r="22" spans="2:5" x14ac:dyDescent="0.2">
      <c r="B22" s="52" t="s">
        <v>61</v>
      </c>
      <c r="C22" s="41">
        <v>63166</v>
      </c>
      <c r="D22" s="41">
        <v>17354</v>
      </c>
      <c r="E22" s="41">
        <v>4283</v>
      </c>
    </row>
    <row r="23" spans="2:5" x14ac:dyDescent="0.2">
      <c r="B23" s="59" t="s">
        <v>62</v>
      </c>
      <c r="C23" s="59"/>
      <c r="D23" s="59"/>
      <c r="E23" s="59"/>
    </row>
    <row r="24" spans="2:5" x14ac:dyDescent="0.2">
      <c r="B24" s="53"/>
      <c r="C24" s="52" t="s">
        <v>47</v>
      </c>
      <c r="D24" s="50" t="s">
        <v>48</v>
      </c>
      <c r="E24" s="52" t="s">
        <v>46</v>
      </c>
    </row>
    <row r="25" spans="2:5" x14ac:dyDescent="0.2">
      <c r="B25" s="52" t="s">
        <v>63</v>
      </c>
      <c r="C25" s="41">
        <f>2119*1000000</f>
        <v>2119000000</v>
      </c>
      <c r="D25" s="41">
        <f>1430.9*1000000</f>
        <v>1430900000</v>
      </c>
      <c r="E25" s="41">
        <f>181.7*1000000</f>
        <v>181700000</v>
      </c>
    </row>
    <row r="26" spans="2:5" x14ac:dyDescent="0.2">
      <c r="B26" s="52" t="s">
        <v>49</v>
      </c>
      <c r="C26" s="41">
        <f>C25/C22</f>
        <v>33546.528195548235</v>
      </c>
      <c r="D26" s="41">
        <f>D25/D22</f>
        <v>82453.612999884746</v>
      </c>
      <c r="E26" s="41">
        <f t="shared" ref="E26" si="0">E25/E22</f>
        <v>42423.534905440109</v>
      </c>
    </row>
    <row r="27" spans="2:5" ht="15.75" x14ac:dyDescent="0.25">
      <c r="B27" s="54" t="s">
        <v>50</v>
      </c>
      <c r="C27" s="54"/>
      <c r="D27" s="54"/>
      <c r="E27" s="54"/>
    </row>
    <row r="28" spans="2:5" x14ac:dyDescent="0.2">
      <c r="B28" s="53" t="s">
        <v>64</v>
      </c>
      <c r="C28" s="50" t="s">
        <v>51</v>
      </c>
      <c r="D28" s="50" t="s">
        <v>10</v>
      </c>
      <c r="E28" s="50" t="s">
        <v>52</v>
      </c>
    </row>
    <row r="29" spans="2:5" x14ac:dyDescent="0.2">
      <c r="B29" s="52" t="s">
        <v>53</v>
      </c>
      <c r="C29" s="52">
        <v>2119</v>
      </c>
      <c r="D29" s="52">
        <v>1430.9</v>
      </c>
      <c r="E29" s="52">
        <v>181.7</v>
      </c>
    </row>
    <row r="30" spans="2:5" x14ac:dyDescent="0.2">
      <c r="B30" s="52" t="s">
        <v>54</v>
      </c>
      <c r="C30" s="52">
        <f>303.3+224.6+(65*0.027)</f>
        <v>529.65499999999997</v>
      </c>
      <c r="D30" s="52">
        <f>8.3+187.9+(1*0.027)</f>
        <v>196.227</v>
      </c>
      <c r="E30" s="52">
        <v>9.5</v>
      </c>
    </row>
    <row r="31" spans="2:5" x14ac:dyDescent="0.2">
      <c r="B31" s="52" t="s">
        <v>55</v>
      </c>
      <c r="C31" s="52">
        <f>C29/C30</f>
        <v>4.000717448150211</v>
      </c>
      <c r="D31" s="52">
        <f t="shared" ref="D31:E31" si="1">D29/D30</f>
        <v>7.292064802499147</v>
      </c>
      <c r="E31" s="52">
        <f t="shared" si="1"/>
        <v>19.126315789473683</v>
      </c>
    </row>
    <row r="32" spans="2:5" x14ac:dyDescent="0.2">
      <c r="B32" s="53" t="s">
        <v>56</v>
      </c>
      <c r="C32" s="52"/>
      <c r="D32" s="52"/>
      <c r="E32" s="52"/>
    </row>
  </sheetData>
  <mergeCells count="8">
    <mergeCell ref="B27:E27"/>
    <mergeCell ref="B2:E2"/>
    <mergeCell ref="B12:E12"/>
    <mergeCell ref="B19:E19"/>
    <mergeCell ref="B16:D16"/>
    <mergeCell ref="B15:E15"/>
    <mergeCell ref="B20:E20"/>
    <mergeCell ref="B23:E23"/>
  </mergeCells>
  <hyperlinks>
    <hyperlink ref="B3" r:id="rId1" xr:uid="{E8995F70-4007-FC43-8120-041DBFB26573}"/>
    <hyperlink ref="B13" r:id="rId2" xr:uid="{394BB1AF-37DB-5E4F-A61D-B98D1D353F3C}"/>
    <hyperlink ref="B20" r:id="rId3" display="Source" xr:uid="{DCDCE6D0-35A6-BA40-A82C-7721D7D09959}"/>
    <hyperlink ref="B23" r:id="rId4" display="Source" xr:uid="{6F6E15A6-E0D0-F64A-BDCF-A1809157EFB1}"/>
    <hyperlink ref="B32" r:id="rId5" xr:uid="{2724C8D9-197E-4C4B-A509-7DDAC0E1BB02}"/>
    <hyperlink ref="B28" r:id="rId6" xr:uid="{C826A941-739F-784E-89E6-CA6ECEAA5C96}"/>
    <hyperlink ref="B23:E23" r:id="rId7" display="APTA 2025 Fact Book: Total Miles Traveled" xr:uid="{BA7D6DAF-195D-6444-9186-C3843FECEB71}"/>
  </hyperlinks>
  <pageMargins left="0.7" right="0.7" top="0.75" bottom="0.75" header="0.3" footer="0.3"/>
  <legacy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46"/>
  <sheetViews>
    <sheetView zoomScale="80" zoomScaleNormal="80" workbookViewId="0">
      <selection activeCell="J25" sqref="J25"/>
    </sheetView>
  </sheetViews>
  <sheetFormatPr defaultColWidth="8.7109375" defaultRowHeight="12.75" x14ac:dyDescent="0.2"/>
  <cols>
    <col min="1" max="1" width="5.42578125" customWidth="1"/>
    <col min="2" max="2" width="16.42578125" customWidth="1"/>
    <col min="3" max="3" width="22.140625" style="4" customWidth="1"/>
  </cols>
  <sheetData>
    <row r="1" spans="2:3" ht="13.5" thickBot="1" x14ac:dyDescent="0.25"/>
    <row r="2" spans="2:3" ht="38.450000000000003" customHeight="1" x14ac:dyDescent="0.2">
      <c r="B2" s="69" t="s">
        <v>57</v>
      </c>
      <c r="C2" s="70"/>
    </row>
    <row r="3" spans="2:3" x14ac:dyDescent="0.2">
      <c r="B3" s="3" t="s">
        <v>1</v>
      </c>
      <c r="C3" s="5" t="s">
        <v>5</v>
      </c>
    </row>
    <row r="4" spans="2:3" x14ac:dyDescent="0.2">
      <c r="B4" s="26" t="s">
        <v>7</v>
      </c>
      <c r="C4" s="71">
        <v>9752.06666313391</v>
      </c>
    </row>
    <row r="5" spans="2:3" x14ac:dyDescent="0.2">
      <c r="B5" s="15" t="s">
        <v>9</v>
      </c>
      <c r="C5" s="72">
        <v>9277.3783185840712</v>
      </c>
    </row>
    <row r="6" spans="2:3" x14ac:dyDescent="0.2">
      <c r="B6" s="48" t="s">
        <v>10</v>
      </c>
      <c r="C6" s="49">
        <v>4157</v>
      </c>
    </row>
    <row r="7" spans="2:3" x14ac:dyDescent="0.2">
      <c r="B7" s="15" t="s">
        <v>13</v>
      </c>
      <c r="C7" s="72">
        <v>2119.6797302991995</v>
      </c>
    </row>
    <row r="8" spans="2:3" x14ac:dyDescent="0.2">
      <c r="B8" s="26" t="s">
        <v>12</v>
      </c>
      <c r="C8" s="71">
        <v>1641.591787538119</v>
      </c>
    </row>
    <row r="9" spans="2:3" x14ac:dyDescent="0.2">
      <c r="B9" s="26" t="s">
        <v>15</v>
      </c>
      <c r="C9" s="73">
        <v>663.16403969643909</v>
      </c>
    </row>
    <row r="10" spans="2:3" x14ac:dyDescent="0.2">
      <c r="B10" s="26" t="s">
        <v>16</v>
      </c>
      <c r="C10" s="73">
        <v>447.01208140760559</v>
      </c>
    </row>
    <row r="11" spans="2:3" ht="13.5" thickBot="1" x14ac:dyDescent="0.25">
      <c r="B11" s="33" t="s">
        <v>17</v>
      </c>
      <c r="C11" s="74">
        <v>47.999456866117498</v>
      </c>
    </row>
    <row r="41" spans="2:2" ht="15.75" x14ac:dyDescent="0.25">
      <c r="B41" s="1"/>
    </row>
    <row r="42" spans="2:2" ht="15.75" x14ac:dyDescent="0.25">
      <c r="B42" s="2"/>
    </row>
    <row r="43" spans="2:2" ht="15.75" x14ac:dyDescent="0.25">
      <c r="B43" s="1"/>
    </row>
    <row r="44" spans="2:2" ht="15.75" x14ac:dyDescent="0.25">
      <c r="B44" s="2"/>
    </row>
    <row r="45" spans="2:2" ht="15.75" x14ac:dyDescent="0.25">
      <c r="B45" s="2"/>
    </row>
    <row r="46" spans="2:2" ht="15.75" x14ac:dyDescent="0.25">
      <c r="B46" s="2"/>
    </row>
  </sheetData>
  <mergeCells count="1">
    <mergeCell ref="B2:C2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4A56E9F85AC84187966BAEAF7CF07F" ma:contentTypeVersion="6" ma:contentTypeDescription="Create a new document." ma:contentTypeScope="" ma:versionID="53f4e660e4a66f062df290a2ceaf7c77">
  <xsd:schema xmlns:xsd="http://www.w3.org/2001/XMLSchema" xmlns:xs="http://www.w3.org/2001/XMLSchema" xmlns:p="http://schemas.microsoft.com/office/2006/metadata/properties" xmlns:ns2="1b167cac-9da6-43f0-b7e7-4775de4a2f66" xmlns:ns3="9073c3f8-2855-48ea-b895-d99d76b52c59" targetNamespace="http://schemas.microsoft.com/office/2006/metadata/properties" ma:root="true" ma:fieldsID="b65644725425ca40ee067da61eb23d74" ns2:_="" ns3:_="">
    <xsd:import namespace="1b167cac-9da6-43f0-b7e7-4775de4a2f66"/>
    <xsd:import namespace="9073c3f8-2855-48ea-b895-d99d76b52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167cac-9da6-43f0-b7e7-4775de4a2f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73c3f8-2855-48ea-b895-d99d76b52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BEEB96-2AC3-44EE-B9E4-D447DEC8F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167cac-9da6-43f0-b7e7-4775de4a2f66"/>
    <ds:schemaRef ds:uri="9073c3f8-2855-48ea-b895-d99d76b52c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6F08AF-E1F9-4186-AE80-3E4B8A6A826C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terms/"/>
    <ds:schemaRef ds:uri="9073c3f8-2855-48ea-b895-d99d76b52c59"/>
    <ds:schemaRef ds:uri="http://purl.org/dc/elements/1.1/"/>
    <ds:schemaRef ds:uri="1b167cac-9da6-43f0-b7e7-4775de4a2f66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522838E-02C2-42B4-9EAB-5AA8A204A51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5965d95-ecc0-4720-b759-1f33c42ed7da}" enabled="1" method="Standard" siteId="{a0f29d7e-28cd-4f54-8442-7885aee7c08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Fuel Use by Vehicle Type</vt:lpstr>
      <vt:lpstr>Calculations</vt:lpstr>
      <vt:lpstr>Condensed</vt:lpstr>
    </vt:vector>
  </TitlesOfParts>
  <Manager/>
  <Company>NREL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cjohnson</dc:creator>
  <cp:keywords/>
  <dc:description/>
  <cp:lastModifiedBy>Beavis, Daniel</cp:lastModifiedBy>
  <cp:revision/>
  <dcterms:created xsi:type="dcterms:W3CDTF">2009-12-02T21:14:18Z</dcterms:created>
  <dcterms:modified xsi:type="dcterms:W3CDTF">2026-05-13T23:37:32Z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0x010100C64A56E9F85AC84187966BAEAF7CF07F</vt:lpwstr>
  </property>
  <property fmtid="{D5CDD505-2E9C-101B-9397-08002B2CF9AE}" pid="3" name="MSIP_Label_95965d95-ecc0-4720-b759-1f33c42ed7da_Enabled">
    <vt:lpwstr>true</vt:lpwstr>
  </property>
  <property fmtid="{D5CDD505-2E9C-101B-9397-08002B2CF9AE}" pid="4" name="MSIP_Label_95965d95-ecc0-4720-b759-1f33c42ed7da_SetDate">
    <vt:lpwstr>2024-01-14T02:05:08Z</vt:lpwstr>
  </property>
  <property fmtid="{D5CDD505-2E9C-101B-9397-08002B2CF9AE}" pid="5" name="MSIP_Label_95965d95-ecc0-4720-b759-1f33c42ed7da_Method">
    <vt:lpwstr>Standard</vt:lpwstr>
  </property>
  <property fmtid="{D5CDD505-2E9C-101B-9397-08002B2CF9AE}" pid="6" name="MSIP_Label_95965d95-ecc0-4720-b759-1f33c42ed7da_Name">
    <vt:lpwstr>General</vt:lpwstr>
  </property>
  <property fmtid="{D5CDD505-2E9C-101B-9397-08002B2CF9AE}" pid="7" name="MSIP_Label_95965d95-ecc0-4720-b759-1f33c42ed7da_SiteId">
    <vt:lpwstr>a0f29d7e-28cd-4f54-8442-7885aee7c080</vt:lpwstr>
  </property>
  <property fmtid="{D5CDD505-2E9C-101B-9397-08002B2CF9AE}" pid="8" name="MSIP_Label_95965d95-ecc0-4720-b759-1f33c42ed7da_ActionId">
    <vt:lpwstr>09be8d64-7e19-4db6-b9e3-3b9764a62dd7</vt:lpwstr>
  </property>
  <property fmtid="{D5CDD505-2E9C-101B-9397-08002B2CF9AE}" pid="9" name="MSIP_Label_95965d95-ecc0-4720-b759-1f33c42ed7da_ContentBits">
    <vt:lpwstr>0</vt:lpwstr>
  </property>
</Properties>
</file>