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nrel.sharepoint.com/sites/AFDCMADUpdates/Shared Documents/General/2026/10327/"/>
    </mc:Choice>
  </mc:AlternateContent>
  <xr:revisionPtr revIDLastSave="561" documentId="13_ncr:1_{7B957B81-601C-6B43-9B0D-150E5C76FD5E}" xr6:coauthVersionLast="47" xr6:coauthVersionMax="47" xr10:uidLastSave="{26D85EB4-CE25-4E38-8B46-7528434A1063}"/>
  <bookViews>
    <workbookView xWindow="28680" yWindow="750" windowWidth="29040" windowHeight="15720" activeTab="2" xr2:uid="{00000000-000D-0000-FFFF-FFFF00000000}"/>
  </bookViews>
  <sheets>
    <sheet name="Fuel Taxes by Country" sheetId="7" r:id="rId1"/>
    <sheet name="Chart Data" sheetId="8" r:id="rId2"/>
    <sheet name="Condensed" sheetId="9" r:id="rId3"/>
    <sheet name="Calculations" sheetId="5" r:id="rId4"/>
    <sheet name="Annual _CPI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Cat2">OFFSET([1]Calculation!$D$4,0,0,COUNTA([1]Calculation!$D$1:$D$65536)-1)</definedName>
    <definedName name="_Cat2">OFFSET([2]Calculation!$D$4,0,0,COUNTA([2]Calculation!$D$1:$D$65536)-1)</definedName>
    <definedName name="Base">[3]DataCalculation!$E$6:$E$105</definedName>
    <definedName name="BaseSize">[3]Graph!$M$5:$M$29</definedName>
    <definedName name="CF_Aus">[4]Assumptions!#REF!</definedName>
    <definedName name="CF_Korea">[4]Assumptions!#REF!</definedName>
    <definedName name="CF_MToE">[4]Assumptions!#REF!</definedName>
    <definedName name="CF_NZ">[4]Assumptions!#REF!</definedName>
    <definedName name="CO2Data">[5]Lookups!$K$2:$O$65</definedName>
    <definedName name="CompositionbyFuelCO2">[6]Fig3!$I$47</definedName>
    <definedName name="CompositionbyFuelEnergy">[6]Fig3!$B$47</definedName>
    <definedName name="CompositionofUseCO2">[7]Fig2!$G$50</definedName>
    <definedName name="CompositionofUseEnergy">[7]Fig2!$B$50</definedName>
    <definedName name="cumulativeunit">[3]Graph!$H$5:$H$29</definedName>
    <definedName name="CurrencyLookup">[8]CurrData!$B$2:$E$44</definedName>
    <definedName name="DEBiofuels">[9]DetailedData!$AF$3:$AF$740</definedName>
    <definedName name="DECoal">[9]DetailedData!$AD$3:$AD$740</definedName>
    <definedName name="DECountry">[9]DetailedData!$Z$3:$Z$740</definedName>
    <definedName name="DEHydro">[9]DetailedData!$AK$3:$AK$740</definedName>
    <definedName name="DEInclude">[9]DetailedData!$AN$3:$AN$740</definedName>
    <definedName name="DEInfoType">[9]DetailedData!$AC$3:$AC$740</definedName>
    <definedName name="DENatgas">[9]DetailedData!$AH$3:$AH$740</definedName>
    <definedName name="DENuclear">[9]DetailedData!$AL$3:$AL$740</definedName>
    <definedName name="DEOtherOil">[9]DetailedData!$AI$3:$AI$740</definedName>
    <definedName name="DEOtherRenew">[9]DetailedData!$AJ$3:$AJ$740</definedName>
    <definedName name="DEPeat">[9]DetailedData!$AE$3:$AE$740</definedName>
    <definedName name="DETotal">[9]DetailedData!$AO$3:$AO$740</definedName>
    <definedName name="DEUnit">[9]DetailedData!$AA$3:$AA$740</definedName>
    <definedName name="DEUser">[9]DetailedData!$AB$3:$AB$740</definedName>
    <definedName name="DEWaste">[9]DetailedData!$AG$3:$AG$740</definedName>
    <definedName name="DHPInfoType">[9]DetailedData!$Q$3:$Q$740</definedName>
    <definedName name="DHPUnit">[9]DetailedData!$O$3:$O$740</definedName>
    <definedName name="DHPUser">[9]DetailedData!$P$3:$P$740</definedName>
    <definedName name="DTAviation_fuels">[9]DetailedData!$I$3:$I$740</definedName>
    <definedName name="DTBiofuels">[9]DetailedData!$K$3:$K$740</definedName>
    <definedName name="DTCountry">[9]DetailedData!$A$3:$A$740</definedName>
    <definedName name="DTDiesel">[9]DetailedData!$F$3:$F$740</definedName>
    <definedName name="DTInfoType">[9]DetailedData!$D$3:$D$740</definedName>
    <definedName name="DTLPG">[9]DetailedData!$G$3:$G$740</definedName>
    <definedName name="DTMotorgas">[9]DetailedData!$E$3:$E$740</definedName>
    <definedName name="DTNatgas">[9]DetailedData!$J$3:$J$740</definedName>
    <definedName name="DTOther">[9]DetailedData!$L$3:$L$740</definedName>
    <definedName name="DTResfuel">[9]DetailedData!$H$3:$H$740</definedName>
    <definedName name="DTUnit">[9]DetailedData!$B$3:$B$740</definedName>
    <definedName name="DTUser">[9]DetailedData!$C$3:$C$740</definedName>
    <definedName name="FirstCategory">[3]Graph!$I$5:$I$29</definedName>
    <definedName name="GasDieselBaseRatesCO2">'[10]OECD Data'!#REF!</definedName>
    <definedName name="GasDieselRatesBaseTJ">'[10]OECD Data'!#REF!</definedName>
    <definedName name="GasDieselRatesCO2">'[10]OECD Data'!#REF!</definedName>
    <definedName name="ImplicitRatesHPCO2">[9]Fig21!#REF!</definedName>
    <definedName name="ImplicitRatesHPGJ">[9]Fig21!#REF!</definedName>
    <definedName name="ImplicitRatesTransportCO2">[9]Fig21!#REF!</definedName>
    <definedName name="ImplicitRatesTransportGJ">[9]Fig21!#REF!</definedName>
    <definedName name="inputdata">[3]Graph!$H$4:$M$29</definedName>
    <definedName name="ITRLookup">[11]CrossCountry!$I$4:$P$53</definedName>
    <definedName name="KORCategory_two">[12]Korea!$B$4:$B$42</definedName>
    <definedName name="KRW_GJ">[4]Assumptions!#REF!</definedName>
    <definedName name="Lookup">[3]DataCalculation!$A$5:$I$105</definedName>
    <definedName name="NetGraphSeries">OFFSET([3]GraphCalculation!$E$4,0,0,COUNT([3]GraphCalculation!$E$1:$E$65536)-1)</definedName>
    <definedName name="NZCategory_two">'[12]New Zealand'!$B$8:$B$48</definedName>
    <definedName name="OCoal">[9]OverviewData!$F$3:$F$1970</definedName>
    <definedName name="OCountry">[9]OverviewData!$A$3:$A$1970</definedName>
    <definedName name="Oinclude">[9]OverviewData!$K$3:$K$1970</definedName>
    <definedName name="OInfoType">[9]OverviewData!$D$3:$D$1970</definedName>
    <definedName name="ONatgas">[9]OverviewData!$G$3:$G$1970</definedName>
    <definedName name="OOil">[9]OverviewData!$E$3:$E$1970</definedName>
    <definedName name="ORenew">[9]OverviewData!$I$3:$I$1970</definedName>
    <definedName name="OTotal">[9]OverviewData!$J$3:$J$1970</definedName>
    <definedName name="OUnit">[9]OverviewData!$B$3:$B$1970</definedName>
    <definedName name="OUser">[9]OverviewData!$C$3:$C$1970</definedName>
    <definedName name="OWaste">[9]OverviewData!$H$3:$H$1970</definedName>
    <definedName name="SecondCategory">[3]Graph!$J$5:$J$29</definedName>
    <definedName name="SecondRate">[3]Graph!$L$5:$L$29</definedName>
    <definedName name="SecondRateGraphSeries">OFFSET([3]GraphCalculation!$D$4,0,0,COUNT([3]GraphCalculation!$D$1:$D$65536)-1)</definedName>
    <definedName name="stdunit">[3]Graph!$D$13</definedName>
    <definedName name="Subcategory">[13]DataCalculation!$B$6:$B$105</definedName>
    <definedName name="Tax2base_rate">[3]DataCalculation!$G$6:$G$105</definedName>
    <definedName name="Taxbase_rate">[3]DataCalculation!$F$6:$F$105</definedName>
    <definedName name="Taxed">OFFSET([2]Calculation!$E$4,0,0,COUNT([2]Calculation!$E$1:$E$65536)-1)</definedName>
    <definedName name="Taxexpend">OFFSET([2]Calculation!$G$4,0,0,COUNT([2]Calculation!$G$1:$G$65536)-1)</definedName>
    <definedName name="TaxRate">[3]Graph!$K$5:$K$29</definedName>
    <definedName name="TaxRate_AUD">[4]Assumptions!#REF!</definedName>
    <definedName name="TaxRate_KRW">[4]Assumptions!#REF!</definedName>
    <definedName name="TaxRate_NZD">[4]Assumptions!#REF!</definedName>
    <definedName name="TaxRateCO2">[9]WDIData!#REF!</definedName>
    <definedName name="TaxRateGraphSeries">OFFSET([3]GraphCalculation!$C$4,0,0,COUNT([3]GraphCalculation!$C$1:$C$65536)-1)</definedName>
    <definedName name="TaxRateTJ">[9]WDIData!#REF!</definedName>
    <definedName name="UnitGraphSeries">OFFSET([3]GraphCalculation!$B$4,0,0,COUNT([3]GraphCalculation!$B$1:$B$65536)-1)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3" i="8" l="1" a="1"/>
  <c r="Q3" i="8" s="1"/>
  <c r="Q4" i="8" a="1"/>
  <c r="Q4" i="8" s="1"/>
  <c r="Q5" i="8" a="1"/>
  <c r="Q5" i="8" s="1"/>
  <c r="Q6" i="8" a="1"/>
  <c r="Q6" i="8" s="1"/>
  <c r="Q7" i="8" a="1"/>
  <c r="Q7" i="8" s="1"/>
  <c r="Q9" i="8" a="1"/>
  <c r="Q9" i="8" s="1"/>
  <c r="Q10" i="8" a="1"/>
  <c r="Q10" i="8" s="1"/>
  <c r="Q11" i="8" a="1"/>
  <c r="Q11" i="8" s="1"/>
  <c r="Q12" i="8" a="1"/>
  <c r="Q12" i="8" s="1"/>
  <c r="Q13" i="8" a="1"/>
  <c r="Q13" i="8" s="1"/>
  <c r="Q14" i="8" a="1"/>
  <c r="Q14" i="8" s="1"/>
  <c r="Q15" i="8" a="1"/>
  <c r="Q15" i="8" s="1"/>
  <c r="P3" i="8" a="1"/>
  <c r="P3" i="8" s="1"/>
  <c r="P4" i="8" a="1"/>
  <c r="P4" i="8" s="1"/>
  <c r="P5" i="8" a="1"/>
  <c r="P5" i="8" s="1"/>
  <c r="P6" i="8" a="1"/>
  <c r="P6" i="8" s="1"/>
  <c r="P7" i="8" a="1"/>
  <c r="P7" i="8" s="1"/>
  <c r="P9" i="8" a="1"/>
  <c r="P9" i="8" s="1"/>
  <c r="P10" i="8" a="1"/>
  <c r="P10" i="8" s="1"/>
  <c r="P11" i="8" a="1"/>
  <c r="P11" i="8" s="1"/>
  <c r="P12" i="8" a="1"/>
  <c r="P12" i="8" s="1"/>
  <c r="P13" i="8" a="1"/>
  <c r="P13" i="8" s="1"/>
  <c r="P14" i="8" a="1"/>
  <c r="P14" i="8" s="1"/>
  <c r="P15" i="8" a="1"/>
  <c r="P15" i="8" s="1"/>
  <c r="O3" i="8" a="1"/>
  <c r="O3" i="8" s="1"/>
  <c r="O4" i="8" a="1"/>
  <c r="O4" i="8" s="1"/>
  <c r="O5" i="8" a="1"/>
  <c r="O5" i="8" s="1"/>
  <c r="O6" i="8" a="1"/>
  <c r="O6" i="8" s="1"/>
  <c r="O7" i="8" a="1"/>
  <c r="O7" i="8" s="1"/>
  <c r="O9" i="8" a="1"/>
  <c r="O9" i="8" s="1"/>
  <c r="O10" i="8" a="1"/>
  <c r="O10" i="8" s="1"/>
  <c r="O11" i="8" a="1"/>
  <c r="O11" i="8" s="1"/>
  <c r="O12" i="8" a="1"/>
  <c r="O12" i="8" s="1"/>
  <c r="O13" i="8" a="1"/>
  <c r="O13" i="8" s="1"/>
  <c r="O14" i="8" a="1"/>
  <c r="O14" i="8" s="1"/>
  <c r="O15" i="8" a="1"/>
  <c r="O15" i="8" s="1"/>
  <c r="N3" i="8" a="1"/>
  <c r="N3" i="8" s="1"/>
  <c r="N4" i="8" a="1"/>
  <c r="N4" i="8" s="1"/>
  <c r="N5" i="8" a="1"/>
  <c r="N5" i="8" s="1"/>
  <c r="N6" i="8" a="1"/>
  <c r="N6" i="8" s="1"/>
  <c r="N7" i="8" a="1"/>
  <c r="N7" i="8" s="1"/>
  <c r="N9" i="8" a="1"/>
  <c r="N9" i="8" s="1"/>
  <c r="N10" i="8" a="1"/>
  <c r="N10" i="8" s="1"/>
  <c r="N11" i="8" a="1"/>
  <c r="N11" i="8" s="1"/>
  <c r="N12" i="8" a="1"/>
  <c r="N12" i="8" s="1"/>
  <c r="N13" i="8" a="1"/>
  <c r="N13" i="8" s="1"/>
  <c r="N14" i="8" a="1"/>
  <c r="N14" i="8" s="1"/>
  <c r="N15" i="8" a="1"/>
  <c r="N15" i="8" s="1"/>
  <c r="M3" i="8" a="1"/>
  <c r="M3" i="8" s="1"/>
  <c r="M4" i="8" a="1"/>
  <c r="M4" i="8" s="1"/>
  <c r="M5" i="8" a="1"/>
  <c r="M5" i="8" s="1"/>
  <c r="M6" i="8" a="1"/>
  <c r="M6" i="8" s="1"/>
  <c r="M7" i="8" a="1"/>
  <c r="M7" i="8" s="1"/>
  <c r="M9" i="8" a="1"/>
  <c r="M9" i="8" s="1"/>
  <c r="M10" i="8" a="1"/>
  <c r="M10" i="8" s="1"/>
  <c r="M11" i="8" a="1"/>
  <c r="M11" i="8" s="1"/>
  <c r="M12" i="8" a="1"/>
  <c r="M12" i="8" s="1"/>
  <c r="M13" i="8" a="1"/>
  <c r="M13" i="8" s="1"/>
  <c r="M14" i="8" a="1"/>
  <c r="M14" i="8" s="1"/>
  <c r="M15" i="8" a="1"/>
  <c r="M15" i="8" s="1"/>
  <c r="L3" i="8" a="1"/>
  <c r="L3" i="8" s="1"/>
  <c r="L4" i="8" a="1"/>
  <c r="L4" i="8" s="1"/>
  <c r="L5" i="8" a="1"/>
  <c r="L5" i="8" s="1"/>
  <c r="L6" i="8" a="1"/>
  <c r="L6" i="8" s="1"/>
  <c r="L7" i="8" a="1"/>
  <c r="L7" i="8" s="1"/>
  <c r="L9" i="8" a="1"/>
  <c r="L9" i="8" s="1"/>
  <c r="L10" i="8" a="1"/>
  <c r="L10" i="8" s="1"/>
  <c r="L11" i="8" a="1"/>
  <c r="L11" i="8" s="1"/>
  <c r="L12" i="8" a="1"/>
  <c r="L12" i="8" s="1"/>
  <c r="L13" i="8" a="1"/>
  <c r="L13" i="8" s="1"/>
  <c r="L14" i="8" a="1"/>
  <c r="L14" i="8" s="1"/>
  <c r="L15" i="8" a="1"/>
  <c r="L15" i="8" s="1"/>
  <c r="K3" i="8" a="1"/>
  <c r="K3" i="8" s="1"/>
  <c r="K4" i="8" a="1"/>
  <c r="K4" i="8" s="1"/>
  <c r="K5" i="8" a="1"/>
  <c r="K5" i="8" s="1"/>
  <c r="K6" i="8" a="1"/>
  <c r="K6" i="8" s="1"/>
  <c r="K7" i="8" a="1"/>
  <c r="K7" i="8" s="1"/>
  <c r="K9" i="8" a="1"/>
  <c r="K9" i="8" s="1"/>
  <c r="K10" i="8" a="1"/>
  <c r="K10" i="8" s="1"/>
  <c r="K11" i="8" a="1"/>
  <c r="K11" i="8" s="1"/>
  <c r="K12" i="8" a="1"/>
  <c r="K12" i="8" s="1"/>
  <c r="K13" i="8" a="1"/>
  <c r="K13" i="8" s="1"/>
  <c r="K14" i="8" a="1"/>
  <c r="K14" i="8" s="1"/>
  <c r="K15" i="8" a="1"/>
  <c r="K15" i="8" s="1"/>
  <c r="J3" i="8" a="1"/>
  <c r="J3" i="8" s="1"/>
  <c r="J4" i="8" a="1"/>
  <c r="J4" i="8" s="1"/>
  <c r="J5" i="8" a="1"/>
  <c r="J5" i="8" s="1"/>
  <c r="J6" i="8" a="1"/>
  <c r="J6" i="8" s="1"/>
  <c r="J7" i="8" a="1"/>
  <c r="J7" i="8" s="1"/>
  <c r="J9" i="8" a="1"/>
  <c r="J9" i="8" s="1"/>
  <c r="J10" i="8" a="1"/>
  <c r="J10" i="8" s="1"/>
  <c r="J11" i="8" a="1"/>
  <c r="J11" i="8" s="1"/>
  <c r="J12" i="8" a="1"/>
  <c r="J12" i="8" s="1"/>
  <c r="J13" i="8" a="1"/>
  <c r="J13" i="8" s="1"/>
  <c r="J14" i="8" a="1"/>
  <c r="J14" i="8" s="1"/>
  <c r="J15" i="8" a="1"/>
  <c r="J15" i="8" s="1"/>
  <c r="I3" i="8" a="1"/>
  <c r="I3" i="8" s="1"/>
  <c r="I4" i="8" a="1"/>
  <c r="I4" i="8" s="1"/>
  <c r="I5" i="8" a="1"/>
  <c r="I5" i="8" s="1"/>
  <c r="I6" i="8" a="1"/>
  <c r="I6" i="8" s="1"/>
  <c r="I7" i="8" a="1"/>
  <c r="I7" i="8" s="1"/>
  <c r="I9" i="8" a="1"/>
  <c r="I9" i="8" s="1"/>
  <c r="I10" i="8" a="1"/>
  <c r="I10" i="8" s="1"/>
  <c r="I11" i="8" a="1"/>
  <c r="I11" i="8" s="1"/>
  <c r="I12" i="8" a="1"/>
  <c r="I12" i="8" s="1"/>
  <c r="I13" i="8" a="1"/>
  <c r="I13" i="8" s="1"/>
  <c r="I14" i="8" a="1"/>
  <c r="I14" i="8" s="1"/>
  <c r="I15" i="8" a="1"/>
  <c r="I15" i="8" s="1"/>
  <c r="H3" i="8" a="1"/>
  <c r="H3" i="8" s="1"/>
  <c r="H4" i="8" a="1"/>
  <c r="H4" i="8" s="1"/>
  <c r="H5" i="8" a="1"/>
  <c r="H5" i="8" s="1"/>
  <c r="H6" i="8" a="1"/>
  <c r="H6" i="8" s="1"/>
  <c r="H7" i="8" a="1"/>
  <c r="H7" i="8" s="1"/>
  <c r="H9" i="8" a="1"/>
  <c r="H9" i="8" s="1"/>
  <c r="H10" i="8" a="1"/>
  <c r="H10" i="8" s="1"/>
  <c r="H11" i="8" a="1"/>
  <c r="H11" i="8" s="1"/>
  <c r="H12" i="8" a="1"/>
  <c r="H12" i="8" s="1"/>
  <c r="H13" i="8" a="1"/>
  <c r="H13" i="8" s="1"/>
  <c r="H14" i="8" a="1"/>
  <c r="H14" i="8" s="1"/>
  <c r="H15" i="8" a="1"/>
  <c r="H15" i="8" s="1"/>
  <c r="Q2" i="8" a="1"/>
  <c r="Q2" i="8" s="1"/>
  <c r="P2" i="8" a="1"/>
  <c r="P2" i="8" s="1"/>
  <c r="O2" i="8" a="1"/>
  <c r="O2" i="8" s="1"/>
  <c r="N2" i="8" a="1"/>
  <c r="N2" i="8" s="1"/>
  <c r="M2" i="8" a="1"/>
  <c r="M2" i="8" s="1"/>
  <c r="L2" i="8" a="1"/>
  <c r="L2" i="8" s="1"/>
  <c r="K2" i="8" a="1"/>
  <c r="K2" i="8" s="1"/>
  <c r="J2" i="8" a="1"/>
  <c r="J2" i="8" s="1"/>
  <c r="I2" i="8" a="1"/>
  <c r="I2" i="8" s="1"/>
  <c r="H2" i="8" a="1"/>
  <c r="H2" i="8" s="1"/>
  <c r="G3" i="8" a="1"/>
  <c r="G3" i="8" s="1"/>
  <c r="G4" i="8" a="1"/>
  <c r="G4" i="8" s="1"/>
  <c r="G5" i="8" a="1"/>
  <c r="G5" i="8" s="1"/>
  <c r="G6" i="8" a="1"/>
  <c r="G6" i="8" s="1"/>
  <c r="G7" i="8" a="1"/>
  <c r="G7" i="8" s="1"/>
  <c r="G9" i="8" a="1"/>
  <c r="G9" i="8" s="1"/>
  <c r="G10" i="8" a="1"/>
  <c r="G10" i="8" s="1"/>
  <c r="G11" i="8" a="1"/>
  <c r="G11" i="8" s="1"/>
  <c r="G12" i="8" a="1"/>
  <c r="G12" i="8" s="1"/>
  <c r="G13" i="8" a="1"/>
  <c r="G13" i="8" s="1"/>
  <c r="G14" i="8" a="1"/>
  <c r="G14" i="8" s="1"/>
  <c r="G15" i="8" a="1"/>
  <c r="G15" i="8" s="1"/>
  <c r="F3" i="8" a="1"/>
  <c r="F3" i="8" s="1"/>
  <c r="F4" i="8" a="1"/>
  <c r="F4" i="8" s="1"/>
  <c r="F5" i="8" a="1"/>
  <c r="F5" i="8" s="1"/>
  <c r="F6" i="8" a="1"/>
  <c r="F6" i="8" s="1"/>
  <c r="F7" i="8" a="1"/>
  <c r="F7" i="8" s="1"/>
  <c r="F9" i="8" a="1"/>
  <c r="F9" i="8" s="1"/>
  <c r="F10" i="8" a="1"/>
  <c r="F10" i="8" s="1"/>
  <c r="F11" i="8" a="1"/>
  <c r="F11" i="8" s="1"/>
  <c r="F12" i="8" a="1"/>
  <c r="F12" i="8" s="1"/>
  <c r="F13" i="8" a="1"/>
  <c r="F13" i="8" s="1"/>
  <c r="F14" i="8" a="1"/>
  <c r="F14" i="8" s="1"/>
  <c r="F15" i="8" a="1"/>
  <c r="F15" i="8" s="1"/>
  <c r="E3" i="8" a="1"/>
  <c r="E3" i="8" s="1"/>
  <c r="E4" i="8" a="1"/>
  <c r="E4" i="8" s="1"/>
  <c r="E5" i="8" a="1"/>
  <c r="E5" i="8" s="1"/>
  <c r="E6" i="8" a="1"/>
  <c r="E6" i="8" s="1"/>
  <c r="E7" i="8" a="1"/>
  <c r="E7" i="8" s="1"/>
  <c r="E9" i="8" a="1"/>
  <c r="E9" i="8" s="1"/>
  <c r="E10" i="8" a="1"/>
  <c r="E10" i="8" s="1"/>
  <c r="E11" i="8" a="1"/>
  <c r="E11" i="8" s="1"/>
  <c r="E12" i="8" a="1"/>
  <c r="E12" i="8" s="1"/>
  <c r="E13" i="8" a="1"/>
  <c r="E13" i="8" s="1"/>
  <c r="E14" i="8" a="1"/>
  <c r="E14" i="8" s="1"/>
  <c r="E15" i="8" a="1"/>
  <c r="E15" i="8" s="1"/>
  <c r="D3" i="8" a="1"/>
  <c r="D3" i="8" s="1"/>
  <c r="D4" i="8" a="1"/>
  <c r="D4" i="8" s="1"/>
  <c r="D5" i="8" a="1"/>
  <c r="D5" i="8" s="1"/>
  <c r="D6" i="8" a="1"/>
  <c r="D6" i="8" s="1"/>
  <c r="D7" i="8" a="1"/>
  <c r="D7" i="8" s="1"/>
  <c r="D9" i="8" a="1"/>
  <c r="D9" i="8" s="1"/>
  <c r="D10" i="8" a="1"/>
  <c r="D10" i="8" s="1"/>
  <c r="D11" i="8" a="1"/>
  <c r="D11" i="8" s="1"/>
  <c r="D12" i="8" a="1"/>
  <c r="D12" i="8" s="1"/>
  <c r="D13" i="8" a="1"/>
  <c r="D13" i="8" s="1"/>
  <c r="D14" i="8" a="1"/>
  <c r="D14" i="8" s="1"/>
  <c r="D15" i="8" a="1"/>
  <c r="D15" i="8" s="1"/>
  <c r="C3" i="8" a="1"/>
  <c r="C3" i="8" s="1"/>
  <c r="C4" i="8" a="1"/>
  <c r="C4" i="8" s="1"/>
  <c r="C5" i="8" a="1"/>
  <c r="C5" i="8" s="1"/>
  <c r="C6" i="8" a="1"/>
  <c r="C6" i="8" s="1"/>
  <c r="C7" i="8" a="1"/>
  <c r="C7" i="8" s="1"/>
  <c r="C9" i="8" a="1"/>
  <c r="C9" i="8" s="1"/>
  <c r="C10" i="8" a="1"/>
  <c r="C10" i="8" s="1"/>
  <c r="C11" i="8" a="1"/>
  <c r="C11" i="8" s="1"/>
  <c r="C12" i="8" a="1"/>
  <c r="C12" i="8" s="1"/>
  <c r="C13" i="8" a="1"/>
  <c r="C13" i="8" s="1"/>
  <c r="C14" i="8" a="1"/>
  <c r="C14" i="8" s="1"/>
  <c r="C15" i="8" a="1"/>
  <c r="C15" i="8" s="1"/>
  <c r="B3" i="8" a="1"/>
  <c r="B3" i="8" s="1"/>
  <c r="B4" i="8" a="1"/>
  <c r="B4" i="8" s="1"/>
  <c r="B5" i="8" a="1"/>
  <c r="B5" i="8" s="1"/>
  <c r="B6" i="8" a="1"/>
  <c r="B6" i="8" s="1"/>
  <c r="B7" i="8" a="1"/>
  <c r="B7" i="8" s="1"/>
  <c r="B9" i="8" a="1"/>
  <c r="B9" i="8" s="1"/>
  <c r="B10" i="8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G2" i="8" a="1"/>
  <c r="G2" i="8" s="1"/>
  <c r="F2" i="8" a="1"/>
  <c r="F2" i="8" s="1"/>
  <c r="E2" i="8" a="1"/>
  <c r="E2" i="8" s="1"/>
  <c r="D2" i="8" a="1"/>
  <c r="D2" i="8" s="1"/>
  <c r="C2" i="8" a="1"/>
  <c r="C2" i="8" s="1"/>
  <c r="B2" i="8" a="1"/>
  <c r="B2" i="8" s="1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H4" i="5"/>
  <c r="G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<sst xmlns="http://schemas.openxmlformats.org/spreadsheetml/2006/main" count="313" uniqueCount="47">
  <si>
    <t>Fuel Taxes by Country</t>
  </si>
  <si>
    <t>Country</t>
  </si>
  <si>
    <t>United Kingdom</t>
  </si>
  <si>
    <t>Netherlands</t>
  </si>
  <si>
    <t>Italy</t>
  </si>
  <si>
    <t>Germany</t>
  </si>
  <si>
    <t>France</t>
  </si>
  <si>
    <t>Belgium</t>
  </si>
  <si>
    <t>Japan</t>
  </si>
  <si>
    <t>United States</t>
  </si>
  <si>
    <t>Source:</t>
  </si>
  <si>
    <r>
      <rPr>
        <b/>
        <sz val="10"/>
        <color theme="1"/>
        <rFont val="Arial"/>
        <family val="2"/>
      </rPr>
      <t>Notes:</t>
    </r>
    <r>
      <rPr>
        <sz val="10"/>
        <color theme="1"/>
        <rFont val="Arial"/>
        <family val="2"/>
      </rPr>
      <t xml:space="preserve"> </t>
    </r>
  </si>
  <si>
    <t>Worksheet available at afdc.energy.gov/afdc/data/</t>
  </si>
  <si>
    <t>Year</t>
  </si>
  <si>
    <t>Gasoline</t>
  </si>
  <si>
    <t>Diesel</t>
  </si>
  <si>
    <t>USD year</t>
  </si>
  <si>
    <t>Data Year</t>
  </si>
  <si>
    <t>-</t>
  </si>
  <si>
    <t>Annual CPI</t>
  </si>
  <si>
    <t>Avg_CPI</t>
  </si>
  <si>
    <t>Gasoline_nominal</t>
  </si>
  <si>
    <t>Diesel_nominal</t>
  </si>
  <si>
    <t>Gasoline_2023USD</t>
  </si>
  <si>
    <t>Diesel_2023USD</t>
  </si>
  <si>
    <t>Belgium - Gasoline</t>
  </si>
  <si>
    <t>Belgium - Diesel</t>
  </si>
  <si>
    <t>France - Gasoline</t>
  </si>
  <si>
    <t>France - Diesel</t>
  </si>
  <si>
    <t>Germany - Gasoline</t>
  </si>
  <si>
    <t>Germany - Diesel</t>
  </si>
  <si>
    <t>Italy - Diesel</t>
  </si>
  <si>
    <t>Italy - Gasoline</t>
  </si>
  <si>
    <t>Japan - Gasoline</t>
  </si>
  <si>
    <t>Japan - Diesel</t>
  </si>
  <si>
    <t>Netherlands - Gasoline</t>
  </si>
  <si>
    <t xml:space="preserve">Netherlands - Diesel </t>
  </si>
  <si>
    <t>United Kingdom - Gasoline</t>
  </si>
  <si>
    <t>United Kingdom - Diesel</t>
  </si>
  <si>
    <t>United States - Gasoline</t>
  </si>
  <si>
    <t>United States - Diesel</t>
  </si>
  <si>
    <t>U.S. Bureau of Labor Statistics Historical Consumer Price Index (https://www.bls.gov/cpi/tables/supplemental-files/historical-cpi-u-202401.pdf)</t>
  </si>
  <si>
    <t xml:space="preserve">Source of foreign rates is data collected by the U.S. Department of Energy from various sources. </t>
  </si>
  <si>
    <t>Last Updated 12/12/2025</t>
  </si>
  <si>
    <t>Fuel tax values were adjusted to constant 2023 U.S. dollars using the Bureau of Labor Statistics CPI-U (U.S. city average, annual average).</t>
  </si>
  <si>
    <t>U.S. Department of Transportation Federal Highway Administration Office of Highway Policy Information, Highway Statistics Series Publications Table IN-1 (https://www.fhwa.dot.gov/policyinformation/statistics.cfm)</t>
  </si>
  <si>
    <t>The United States values include the weighted average of State taxes as shown on Table MF-121T, plus the Federal tax as found in U.S. Department of Transportation Federal Highway Administration Office of Highway Policy Information, Highway Statistics Series Publications (https://www.fhwa.dot.gov/policyinformation/statistics.cfm)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</si>
</sst>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#,##0.000\ _P_t_s;\-#,##0.000\ _P_t_s"/>
    <numFmt numFmtId="166" formatCode="_-* #,##0.00\ _k_r_-;\-* #,##0.00\ _k_r_-;_-* &quot;-&quot;??\ _k_r_-;_-@_-"/>
    <numFmt numFmtId="167" formatCode="&quot;$&quot;#,##0.00"/>
  </numFmts>
  <fonts count="44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sz val="8"/>
      <color theme="1"/>
      <name val="Times New Roman"/>
      <family val="2"/>
    </font>
    <font>
      <sz val="8"/>
      <color indexed="8"/>
      <name val="Arial"/>
      <family val="2"/>
    </font>
    <font>
      <sz val="8"/>
      <color theme="0"/>
      <name val="Times New Roman"/>
      <family val="2"/>
    </font>
    <font>
      <sz val="8"/>
      <color indexed="9"/>
      <name val="Arial"/>
      <family val="2"/>
    </font>
    <font>
      <sz val="8"/>
      <color rgb="FF9C0006"/>
      <name val="Times New Roman"/>
      <family val="2"/>
    </font>
    <font>
      <sz val="8"/>
      <color indexed="20"/>
      <name val="Arial"/>
      <family val="2"/>
    </font>
    <font>
      <b/>
      <sz val="8"/>
      <color rgb="FFFA7D00"/>
      <name val="Times New Roman"/>
      <family val="2"/>
    </font>
    <font>
      <b/>
      <sz val="8"/>
      <color theme="0"/>
      <name val="Times New Roman"/>
      <family val="2"/>
    </font>
    <font>
      <b/>
      <sz val="8"/>
      <color indexed="9"/>
      <name val="Arial"/>
      <family val="2"/>
    </font>
    <font>
      <sz val="10"/>
      <name val="Arial"/>
      <family val="2"/>
    </font>
    <font>
      <i/>
      <sz val="8"/>
      <color rgb="FF7F7F7F"/>
      <name val="Times New Roman"/>
      <family val="2"/>
    </font>
    <font>
      <i/>
      <sz val="8"/>
      <color indexed="23"/>
      <name val="Arial"/>
      <family val="2"/>
    </font>
    <font>
      <sz val="8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5"/>
      <color indexed="56"/>
      <name val="Arial"/>
      <family val="2"/>
    </font>
    <font>
      <b/>
      <sz val="13"/>
      <color theme="3"/>
      <name val="Times New Roman"/>
      <family val="2"/>
    </font>
    <font>
      <b/>
      <sz val="13"/>
      <color indexed="56"/>
      <name val="Arial"/>
      <family val="2"/>
    </font>
    <font>
      <b/>
      <sz val="11"/>
      <color theme="3"/>
      <name val="Times New Roman"/>
      <family val="2"/>
    </font>
    <font>
      <b/>
      <sz val="11"/>
      <color indexed="56"/>
      <name val="Arial"/>
      <family val="2"/>
    </font>
    <font>
      <u/>
      <sz val="7"/>
      <color theme="10"/>
      <name val="Arial"/>
      <family val="2"/>
    </font>
    <font>
      <sz val="8"/>
      <color rgb="FF3F3F76"/>
      <name val="Times New Roman"/>
      <family val="2"/>
    </font>
    <font>
      <sz val="8"/>
      <color rgb="FFFA7D00"/>
      <name val="Times New Roman"/>
      <family val="2"/>
    </font>
    <font>
      <sz val="8"/>
      <color indexed="52"/>
      <name val="Arial"/>
      <family val="2"/>
    </font>
    <font>
      <sz val="8"/>
      <color rgb="FF9C6500"/>
      <name val="Times New Roman"/>
      <family val="2"/>
    </font>
    <font>
      <sz val="6"/>
      <name val="P-AVGARD"/>
    </font>
    <font>
      <sz val="11"/>
      <color theme="1"/>
      <name val="Calibri"/>
      <family val="2"/>
      <charset val="162"/>
      <scheme val="minor"/>
    </font>
    <font>
      <sz val="9"/>
      <color theme="1"/>
      <name val="Verdana"/>
      <family val="2"/>
    </font>
    <font>
      <sz val="9"/>
      <name val="Times"/>
      <family val="1"/>
    </font>
    <font>
      <sz val="10"/>
      <name val="Arial CE"/>
      <charset val="238"/>
    </font>
    <font>
      <b/>
      <sz val="8"/>
      <color rgb="FF3F3F3F"/>
      <name val="Times New Roman"/>
      <family val="2"/>
    </font>
    <font>
      <b/>
      <sz val="8"/>
      <color indexed="63"/>
      <name val="Arial"/>
      <family val="2"/>
    </font>
    <font>
      <b/>
      <sz val="8"/>
      <color theme="1"/>
      <name val="Times New Roman"/>
      <family val="2"/>
    </font>
    <font>
      <sz val="8"/>
      <color rgb="FFFF0000"/>
      <name val="Times New Roman"/>
      <family val="2"/>
    </font>
    <font>
      <sz val="8"/>
      <color indexed="10"/>
      <name val="Arial"/>
      <family val="2"/>
    </font>
    <font>
      <b/>
      <sz val="12"/>
      <color theme="1"/>
      <name val="Arial"/>
      <family val="2"/>
    </font>
    <font>
      <u/>
      <sz val="10"/>
      <color theme="11"/>
      <name val="Arial"/>
      <family val="2"/>
    </font>
    <font>
      <sz val="10"/>
      <color rgb="FF000000"/>
      <name val="Arial"/>
      <family val="2"/>
    </font>
    <font>
      <b/>
      <u/>
      <sz val="10"/>
      <color theme="10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44">
    <xf numFmtId="0" fontId="0" fillId="0" borderId="0"/>
    <xf numFmtId="0" fontId="6" fillId="10" borderId="0" applyNumberFormat="0" applyBorder="0" applyAlignment="0" applyProtection="0"/>
    <xf numFmtId="0" fontId="7" fillId="33" borderId="0" applyNumberFormat="0" applyBorder="0" applyAlignment="0" applyProtection="0"/>
    <xf numFmtId="0" fontId="6" fillId="14" borderId="0" applyNumberFormat="0" applyBorder="0" applyAlignment="0" applyProtection="0"/>
    <xf numFmtId="0" fontId="7" fillId="34" borderId="0" applyNumberFormat="0" applyBorder="0" applyAlignment="0" applyProtection="0"/>
    <xf numFmtId="0" fontId="6" fillId="18" borderId="0" applyNumberFormat="0" applyBorder="0" applyAlignment="0" applyProtection="0"/>
    <xf numFmtId="0" fontId="7" fillId="35" borderId="0" applyNumberFormat="0" applyBorder="0" applyAlignment="0" applyProtection="0"/>
    <xf numFmtId="0" fontId="6" fillId="22" borderId="0" applyNumberFormat="0" applyBorder="0" applyAlignment="0" applyProtection="0"/>
    <xf numFmtId="0" fontId="7" fillId="36" borderId="0" applyNumberFormat="0" applyBorder="0" applyAlignment="0" applyProtection="0"/>
    <xf numFmtId="0" fontId="6" fillId="26" borderId="0" applyNumberFormat="0" applyBorder="0" applyAlignment="0" applyProtection="0"/>
    <xf numFmtId="0" fontId="7" fillId="37" borderId="0" applyNumberFormat="0" applyBorder="0" applyAlignment="0" applyProtection="0"/>
    <xf numFmtId="0" fontId="6" fillId="30" borderId="0" applyNumberFormat="0" applyBorder="0" applyAlignment="0" applyProtection="0"/>
    <xf numFmtId="0" fontId="7" fillId="38" borderId="0" applyNumberFormat="0" applyBorder="0" applyAlignment="0" applyProtection="0"/>
    <xf numFmtId="0" fontId="6" fillId="11" borderId="0" applyNumberFormat="0" applyBorder="0" applyAlignment="0" applyProtection="0"/>
    <xf numFmtId="0" fontId="7" fillId="39" borderId="0" applyNumberFormat="0" applyBorder="0" applyAlignment="0" applyProtection="0"/>
    <xf numFmtId="0" fontId="6" fillId="15" borderId="0" applyNumberFormat="0" applyBorder="0" applyAlignment="0" applyProtection="0"/>
    <xf numFmtId="0" fontId="7" fillId="40" borderId="0" applyNumberFormat="0" applyBorder="0" applyAlignment="0" applyProtection="0"/>
    <xf numFmtId="0" fontId="6" fillId="19" borderId="0" applyNumberFormat="0" applyBorder="0" applyAlignment="0" applyProtection="0"/>
    <xf numFmtId="0" fontId="7" fillId="41" borderId="0" applyNumberFormat="0" applyBorder="0" applyAlignment="0" applyProtection="0"/>
    <xf numFmtId="0" fontId="6" fillId="23" borderId="0" applyNumberFormat="0" applyBorder="0" applyAlignment="0" applyProtection="0"/>
    <xf numFmtId="0" fontId="7" fillId="36" borderId="0" applyNumberFormat="0" applyBorder="0" applyAlignment="0" applyProtection="0"/>
    <xf numFmtId="0" fontId="6" fillId="27" borderId="0" applyNumberFormat="0" applyBorder="0" applyAlignment="0" applyProtection="0"/>
    <xf numFmtId="0" fontId="7" fillId="39" borderId="0" applyNumberFormat="0" applyBorder="0" applyAlignment="0" applyProtection="0"/>
    <xf numFmtId="0" fontId="6" fillId="31" borderId="0" applyNumberFormat="0" applyBorder="0" applyAlignment="0" applyProtection="0"/>
    <xf numFmtId="0" fontId="7" fillId="42" borderId="0" applyNumberFormat="0" applyBorder="0" applyAlignment="0" applyProtection="0"/>
    <xf numFmtId="0" fontId="8" fillId="12" borderId="0" applyNumberFormat="0" applyBorder="0" applyAlignment="0" applyProtection="0"/>
    <xf numFmtId="0" fontId="9" fillId="43" borderId="0" applyNumberFormat="0" applyBorder="0" applyAlignment="0" applyProtection="0"/>
    <xf numFmtId="0" fontId="8" fillId="16" borderId="0" applyNumberFormat="0" applyBorder="0" applyAlignment="0" applyProtection="0"/>
    <xf numFmtId="0" fontId="9" fillId="40" borderId="0" applyNumberFormat="0" applyBorder="0" applyAlignment="0" applyProtection="0"/>
    <xf numFmtId="0" fontId="8" fillId="20" borderId="0" applyNumberFormat="0" applyBorder="0" applyAlignment="0" applyProtection="0"/>
    <xf numFmtId="0" fontId="9" fillId="41" borderId="0" applyNumberFormat="0" applyBorder="0" applyAlignment="0" applyProtection="0"/>
    <xf numFmtId="0" fontId="8" fillId="24" borderId="0" applyNumberFormat="0" applyBorder="0" applyAlignment="0" applyProtection="0"/>
    <xf numFmtId="0" fontId="9" fillId="44" borderId="0" applyNumberFormat="0" applyBorder="0" applyAlignment="0" applyProtection="0"/>
    <xf numFmtId="0" fontId="8" fillId="28" borderId="0" applyNumberFormat="0" applyBorder="0" applyAlignment="0" applyProtection="0"/>
    <xf numFmtId="0" fontId="9" fillId="45" borderId="0" applyNumberFormat="0" applyBorder="0" applyAlignment="0" applyProtection="0"/>
    <xf numFmtId="0" fontId="8" fillId="32" borderId="0" applyNumberFormat="0" applyBorder="0" applyAlignment="0" applyProtection="0"/>
    <xf numFmtId="0" fontId="9" fillId="46" borderId="0" applyNumberFormat="0" applyBorder="0" applyAlignment="0" applyProtection="0"/>
    <xf numFmtId="0" fontId="8" fillId="9" borderId="0" applyNumberFormat="0" applyBorder="0" applyAlignment="0" applyProtection="0"/>
    <xf numFmtId="0" fontId="9" fillId="47" borderId="0" applyNumberFormat="0" applyBorder="0" applyAlignment="0" applyProtection="0"/>
    <xf numFmtId="0" fontId="8" fillId="13" borderId="0" applyNumberFormat="0" applyBorder="0" applyAlignment="0" applyProtection="0"/>
    <xf numFmtId="0" fontId="9" fillId="48" borderId="0" applyNumberFormat="0" applyBorder="0" applyAlignment="0" applyProtection="0"/>
    <xf numFmtId="0" fontId="8" fillId="17" borderId="0" applyNumberFormat="0" applyBorder="0" applyAlignment="0" applyProtection="0"/>
    <xf numFmtId="0" fontId="9" fillId="49" borderId="0" applyNumberFormat="0" applyBorder="0" applyAlignment="0" applyProtection="0"/>
    <xf numFmtId="0" fontId="8" fillId="21" borderId="0" applyNumberFormat="0" applyBorder="0" applyAlignment="0" applyProtection="0"/>
    <xf numFmtId="0" fontId="9" fillId="44" borderId="0" applyNumberFormat="0" applyBorder="0" applyAlignment="0" applyProtection="0"/>
    <xf numFmtId="0" fontId="8" fillId="25" borderId="0" applyNumberFormat="0" applyBorder="0" applyAlignment="0" applyProtection="0"/>
    <xf numFmtId="0" fontId="9" fillId="45" borderId="0" applyNumberFormat="0" applyBorder="0" applyAlignment="0" applyProtection="0"/>
    <xf numFmtId="0" fontId="8" fillId="29" borderId="0" applyNumberFormat="0" applyBorder="0" applyAlignment="0" applyProtection="0"/>
    <xf numFmtId="0" fontId="9" fillId="50" borderId="0" applyNumberFormat="0" applyBorder="0" applyAlignment="0" applyProtection="0"/>
    <xf numFmtId="0" fontId="10" fillId="3" borderId="0" applyNumberFormat="0" applyBorder="0" applyAlignment="0" applyProtection="0"/>
    <xf numFmtId="0" fontId="11" fillId="34" borderId="0" applyNumberFormat="0" applyBorder="0" applyAlignment="0" applyProtection="0"/>
    <xf numFmtId="0" fontId="12" fillId="6" borderId="4" applyNumberFormat="0" applyAlignment="0" applyProtection="0"/>
    <xf numFmtId="0" fontId="13" fillId="7" borderId="7" applyNumberFormat="0" applyAlignment="0" applyProtection="0"/>
    <xf numFmtId="0" fontId="14" fillId="51" borderId="10" applyNumberFormat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0" borderId="1" applyNumberFormat="0" applyFill="0" applyAlignment="0" applyProtection="0"/>
    <xf numFmtId="0" fontId="20" fillId="0" borderId="11" applyNumberFormat="0" applyFill="0" applyAlignment="0" applyProtection="0"/>
    <xf numFmtId="0" fontId="21" fillId="0" borderId="2" applyNumberFormat="0" applyFill="0" applyAlignment="0" applyProtection="0"/>
    <xf numFmtId="0" fontId="22" fillId="0" borderId="12" applyNumberFormat="0" applyFill="0" applyAlignment="0" applyProtection="0"/>
    <xf numFmtId="0" fontId="23" fillId="0" borderId="3" applyNumberFormat="0" applyFill="0" applyAlignment="0" applyProtection="0"/>
    <xf numFmtId="0" fontId="24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26" fillId="5" borderId="4" applyNumberFormat="0" applyAlignment="0" applyProtection="0"/>
    <xf numFmtId="0" fontId="27" fillId="0" borderId="6" applyNumberFormat="0" applyFill="0" applyAlignment="0" applyProtection="0"/>
    <xf numFmtId="0" fontId="28" fillId="0" borderId="14" applyNumberFormat="0" applyFill="0" applyAlignment="0" applyProtection="0"/>
    <xf numFmtId="0" fontId="15" fillId="0" borderId="0"/>
    <xf numFmtId="0" fontId="29" fillId="4" borderId="0" applyNumberFormat="0" applyBorder="0" applyAlignment="0" applyProtection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5" fillId="0" borderId="0"/>
    <xf numFmtId="0" fontId="31" fillId="0" borderId="0"/>
    <xf numFmtId="0" fontId="1" fillId="0" borderId="0"/>
    <xf numFmtId="0" fontId="32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33" fillId="0" borderId="0"/>
    <xf numFmtId="0" fontId="34" fillId="0" borderId="0"/>
    <xf numFmtId="0" fontId="6" fillId="8" borderId="8" applyNumberFormat="0" applyFont="0" applyAlignment="0" applyProtection="0"/>
    <xf numFmtId="0" fontId="15" fillId="52" borderId="15" applyNumberFormat="0" applyFont="0" applyAlignment="0" applyProtection="0"/>
    <xf numFmtId="0" fontId="3" fillId="8" borderId="8" applyNumberFormat="0" applyFont="0" applyAlignment="0" applyProtection="0"/>
    <xf numFmtId="0" fontId="35" fillId="6" borderId="5" applyNumberFormat="0" applyAlignment="0" applyProtection="0"/>
    <xf numFmtId="0" fontId="36" fillId="53" borderId="16" applyNumberFormat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protection locked="0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0" borderId="9" applyNumberFormat="0" applyFill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wrapText="1"/>
    </xf>
    <xf numFmtId="0" fontId="4" fillId="0" borderId="17" xfId="0" applyFont="1" applyBorder="1"/>
    <xf numFmtId="0" fontId="0" fillId="0" borderId="17" xfId="0" applyBorder="1"/>
    <xf numFmtId="0" fontId="4" fillId="0" borderId="20" xfId="0" applyFont="1" applyBorder="1"/>
    <xf numFmtId="0" fontId="4" fillId="0" borderId="21" xfId="0" applyFont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42" fillId="0" borderId="17" xfId="0" applyFont="1" applyBorder="1"/>
    <xf numFmtId="0" fontId="0" fillId="0" borderId="25" xfId="0" applyBorder="1"/>
    <xf numFmtId="44" fontId="4" fillId="0" borderId="17" xfId="142" applyFont="1" applyBorder="1"/>
    <xf numFmtId="44" fontId="4" fillId="0" borderId="21" xfId="142" applyFont="1" applyBorder="1"/>
    <xf numFmtId="44" fontId="0" fillId="0" borderId="17" xfId="142" applyFont="1" applyBorder="1"/>
    <xf numFmtId="44" fontId="0" fillId="0" borderId="21" xfId="142" applyFont="1" applyBorder="1"/>
    <xf numFmtId="44" fontId="0" fillId="0" borderId="17" xfId="142" applyFont="1" applyFill="1" applyBorder="1"/>
    <xf numFmtId="44" fontId="0" fillId="0" borderId="25" xfId="142" applyFont="1" applyBorder="1"/>
    <xf numFmtId="44" fontId="0" fillId="0" borderId="23" xfId="142" applyFont="1" applyBorder="1"/>
    <xf numFmtId="44" fontId="0" fillId="0" borderId="0" xfId="142" applyFont="1"/>
    <xf numFmtId="44" fontId="0" fillId="0" borderId="21" xfId="142" applyFont="1" applyFill="1" applyBorder="1"/>
    <xf numFmtId="2" fontId="0" fillId="0" borderId="0" xfId="0" applyNumberFormat="1"/>
    <xf numFmtId="0" fontId="4" fillId="0" borderId="0" xfId="0" applyFont="1"/>
    <xf numFmtId="167" fontId="0" fillId="0" borderId="17" xfId="0" applyNumberFormat="1" applyBorder="1"/>
    <xf numFmtId="167" fontId="0" fillId="0" borderId="27" xfId="0" applyNumberFormat="1" applyBorder="1"/>
    <xf numFmtId="167" fontId="0" fillId="0" borderId="28" xfId="0" applyNumberFormat="1" applyBorder="1"/>
    <xf numFmtId="167" fontId="0" fillId="0" borderId="29" xfId="0" applyNumberFormat="1" applyBorder="1"/>
    <xf numFmtId="167" fontId="0" fillId="0" borderId="30" xfId="0" applyNumberFormat="1" applyBorder="1"/>
    <xf numFmtId="167" fontId="0" fillId="0" borderId="31" xfId="0" applyNumberFormat="1" applyBorder="1"/>
    <xf numFmtId="0" fontId="4" fillId="0" borderId="32" xfId="0" applyFont="1" applyBorder="1"/>
    <xf numFmtId="0" fontId="4" fillId="0" borderId="33" xfId="0" applyFont="1" applyBorder="1"/>
    <xf numFmtId="0" fontId="4" fillId="0" borderId="34" xfId="0" applyFont="1" applyBorder="1"/>
    <xf numFmtId="167" fontId="0" fillId="0" borderId="35" xfId="0" applyNumberFormat="1" applyBorder="1"/>
    <xf numFmtId="167" fontId="0" fillId="0" borderId="36" xfId="0" applyNumberFormat="1" applyBorder="1"/>
    <xf numFmtId="167" fontId="0" fillId="0" borderId="37" xfId="0" applyNumberFormat="1" applyBorder="1"/>
    <xf numFmtId="0" fontId="4" fillId="0" borderId="26" xfId="0" applyFont="1" applyBorder="1"/>
    <xf numFmtId="0" fontId="4" fillId="0" borderId="38" xfId="0" applyFont="1" applyBorder="1"/>
    <xf numFmtId="0" fontId="4" fillId="0" borderId="39" xfId="0" applyFont="1" applyBorder="1"/>
    <xf numFmtId="0" fontId="4" fillId="0" borderId="40" xfId="0" applyFont="1" applyBorder="1"/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40" fillId="0" borderId="18" xfId="0" applyFont="1" applyBorder="1" applyAlignment="1">
      <alignment horizontal="center"/>
    </xf>
    <xf numFmtId="0" fontId="40" fillId="0" borderId="24" xfId="0" applyFont="1" applyBorder="1" applyAlignment="1">
      <alignment horizontal="center"/>
    </xf>
    <xf numFmtId="0" fontId="40" fillId="0" borderId="19" xfId="0" applyFont="1" applyBorder="1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 wrapText="1"/>
    </xf>
    <xf numFmtId="0" fontId="0" fillId="0" borderId="0" xfId="0" applyAlignment="1">
      <alignment horizontal="left"/>
    </xf>
    <xf numFmtId="0" fontId="4" fillId="0" borderId="18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3" fillId="0" borderId="18" xfId="143" applyFont="1" applyBorder="1" applyAlignment="1">
      <alignment horizontal="center"/>
    </xf>
    <xf numFmtId="0" fontId="43" fillId="0" borderId="19" xfId="143" applyFont="1" applyBorder="1" applyAlignment="1">
      <alignment horizontal="center"/>
    </xf>
  </cellXfs>
  <cellStyles count="144">
    <cellStyle name="20% - Accent1 2" xfId="1" xr:uid="{00000000-0005-0000-0000-000000000000}"/>
    <cellStyle name="20% - Accent1 3" xfId="2" xr:uid="{00000000-0005-0000-0000-000001000000}"/>
    <cellStyle name="20% - Accent2 2" xfId="3" xr:uid="{00000000-0005-0000-0000-000002000000}"/>
    <cellStyle name="20% - Accent2 3" xfId="4" xr:uid="{00000000-0005-0000-0000-000003000000}"/>
    <cellStyle name="20% - Accent3 2" xfId="5" xr:uid="{00000000-0005-0000-0000-000004000000}"/>
    <cellStyle name="20% - Accent3 3" xfId="6" xr:uid="{00000000-0005-0000-0000-000005000000}"/>
    <cellStyle name="20% - Accent4 2" xfId="7" xr:uid="{00000000-0005-0000-0000-000006000000}"/>
    <cellStyle name="20% - Accent4 3" xfId="8" xr:uid="{00000000-0005-0000-0000-000007000000}"/>
    <cellStyle name="20% - Accent5 2" xfId="9" xr:uid="{00000000-0005-0000-0000-000008000000}"/>
    <cellStyle name="20% - Accent5 3" xfId="10" xr:uid="{00000000-0005-0000-0000-000009000000}"/>
    <cellStyle name="20% - Accent6 2" xfId="11" xr:uid="{00000000-0005-0000-0000-00000A000000}"/>
    <cellStyle name="20% - Accent6 3" xfId="12" xr:uid="{00000000-0005-0000-0000-00000B000000}"/>
    <cellStyle name="40% - Accent1 2" xfId="13" xr:uid="{00000000-0005-0000-0000-00000C000000}"/>
    <cellStyle name="40% - Accent1 3" xfId="14" xr:uid="{00000000-0005-0000-0000-00000D000000}"/>
    <cellStyle name="40% - Accent2 2" xfId="15" xr:uid="{00000000-0005-0000-0000-00000E000000}"/>
    <cellStyle name="40% - Accent2 3" xfId="16" xr:uid="{00000000-0005-0000-0000-00000F000000}"/>
    <cellStyle name="40% - Accent3 2" xfId="17" xr:uid="{00000000-0005-0000-0000-000010000000}"/>
    <cellStyle name="40% - Accent3 3" xfId="18" xr:uid="{00000000-0005-0000-0000-000011000000}"/>
    <cellStyle name="40% - Accent4 2" xfId="19" xr:uid="{00000000-0005-0000-0000-000012000000}"/>
    <cellStyle name="40% - Accent4 3" xfId="20" xr:uid="{00000000-0005-0000-0000-000013000000}"/>
    <cellStyle name="40% - Accent5 2" xfId="21" xr:uid="{00000000-0005-0000-0000-000014000000}"/>
    <cellStyle name="40% - Accent5 3" xfId="22" xr:uid="{00000000-0005-0000-0000-000015000000}"/>
    <cellStyle name="40% - Accent6 2" xfId="23" xr:uid="{00000000-0005-0000-0000-000016000000}"/>
    <cellStyle name="40% - Accent6 3" xfId="24" xr:uid="{00000000-0005-0000-0000-000017000000}"/>
    <cellStyle name="60% - Accent1 2" xfId="25" xr:uid="{00000000-0005-0000-0000-000018000000}"/>
    <cellStyle name="60% - Accent1 3" xfId="26" xr:uid="{00000000-0005-0000-0000-000019000000}"/>
    <cellStyle name="60% - Accent2 2" xfId="27" xr:uid="{00000000-0005-0000-0000-00001A000000}"/>
    <cellStyle name="60% - Accent2 3" xfId="28" xr:uid="{00000000-0005-0000-0000-00001B000000}"/>
    <cellStyle name="60% - Accent3 2" xfId="29" xr:uid="{00000000-0005-0000-0000-00001C000000}"/>
    <cellStyle name="60% - Accent3 3" xfId="30" xr:uid="{00000000-0005-0000-0000-00001D000000}"/>
    <cellStyle name="60% - Accent4 2" xfId="31" xr:uid="{00000000-0005-0000-0000-00001E000000}"/>
    <cellStyle name="60% - Accent4 3" xfId="32" xr:uid="{00000000-0005-0000-0000-00001F000000}"/>
    <cellStyle name="60% - Accent5 2" xfId="33" xr:uid="{00000000-0005-0000-0000-000020000000}"/>
    <cellStyle name="60% - Accent5 3" xfId="34" xr:uid="{00000000-0005-0000-0000-000021000000}"/>
    <cellStyle name="60% - Accent6 2" xfId="35" xr:uid="{00000000-0005-0000-0000-000022000000}"/>
    <cellStyle name="60% - Accent6 3" xfId="36" xr:uid="{00000000-0005-0000-0000-000023000000}"/>
    <cellStyle name="Accent1 2" xfId="37" xr:uid="{00000000-0005-0000-0000-000024000000}"/>
    <cellStyle name="Accent1 3" xfId="38" xr:uid="{00000000-0005-0000-0000-000025000000}"/>
    <cellStyle name="Accent2 2" xfId="39" xr:uid="{00000000-0005-0000-0000-000026000000}"/>
    <cellStyle name="Accent2 3" xfId="40" xr:uid="{00000000-0005-0000-0000-000027000000}"/>
    <cellStyle name="Accent3 2" xfId="41" xr:uid="{00000000-0005-0000-0000-000028000000}"/>
    <cellStyle name="Accent3 3" xfId="42" xr:uid="{00000000-0005-0000-0000-000029000000}"/>
    <cellStyle name="Accent4 2" xfId="43" xr:uid="{00000000-0005-0000-0000-00002A000000}"/>
    <cellStyle name="Accent4 3" xfId="44" xr:uid="{00000000-0005-0000-0000-00002B000000}"/>
    <cellStyle name="Accent5 2" xfId="45" xr:uid="{00000000-0005-0000-0000-00002C000000}"/>
    <cellStyle name="Accent5 3" xfId="46" xr:uid="{00000000-0005-0000-0000-00002D000000}"/>
    <cellStyle name="Accent6 2" xfId="47" xr:uid="{00000000-0005-0000-0000-00002E000000}"/>
    <cellStyle name="Accent6 3" xfId="48" xr:uid="{00000000-0005-0000-0000-00002F000000}"/>
    <cellStyle name="Bad 2" xfId="49" xr:uid="{00000000-0005-0000-0000-000030000000}"/>
    <cellStyle name="Bad 3" xfId="50" xr:uid="{00000000-0005-0000-0000-000031000000}"/>
    <cellStyle name="Calculation 2" xfId="51" xr:uid="{00000000-0005-0000-0000-000032000000}"/>
    <cellStyle name="Check Cell 2" xfId="52" xr:uid="{00000000-0005-0000-0000-000033000000}"/>
    <cellStyle name="Check Cell 3" xfId="53" xr:uid="{00000000-0005-0000-0000-000034000000}"/>
    <cellStyle name="Comma 2" xfId="54" xr:uid="{00000000-0005-0000-0000-000035000000}"/>
    <cellStyle name="Comma 2 2" xfId="55" xr:uid="{00000000-0005-0000-0000-000036000000}"/>
    <cellStyle name="Comma 3" xfId="56" xr:uid="{00000000-0005-0000-0000-000037000000}"/>
    <cellStyle name="Comma 4" xfId="57" xr:uid="{00000000-0005-0000-0000-000038000000}"/>
    <cellStyle name="Currency" xfId="142" builtinId="4"/>
    <cellStyle name="Excel.Chart" xfId="58" xr:uid="{00000000-0005-0000-0000-00003A000000}"/>
    <cellStyle name="Explanatory Text 2" xfId="59" xr:uid="{00000000-0005-0000-0000-00003B000000}"/>
    <cellStyle name="Explanatory Text 3" xfId="60" xr:uid="{00000000-0005-0000-0000-00003C000000}"/>
    <cellStyle name="Followed Hyperlink" xfId="140" builtinId="9" hidden="1"/>
    <cellStyle name="Followed Hyperlink" xfId="141" builtinId="9" hidden="1"/>
    <cellStyle name="Followed Hyperlink" xfId="139" builtinId="9" hidden="1"/>
    <cellStyle name="Followed Hyperlink" xfId="138" builtinId="9" hidden="1"/>
    <cellStyle name="Followed Hyperlink" xfId="137" builtinId="9" hidden="1"/>
    <cellStyle name="Good 2" xfId="61" xr:uid="{00000000-0005-0000-0000-000042000000}"/>
    <cellStyle name="Heading 1 2" xfId="62" xr:uid="{00000000-0005-0000-0000-000043000000}"/>
    <cellStyle name="Heading 1 3" xfId="63" xr:uid="{00000000-0005-0000-0000-000044000000}"/>
    <cellStyle name="Heading 2 2" xfId="64" xr:uid="{00000000-0005-0000-0000-000045000000}"/>
    <cellStyle name="Heading 2 3" xfId="65" xr:uid="{00000000-0005-0000-0000-000046000000}"/>
    <cellStyle name="Heading 3 2" xfId="66" xr:uid="{00000000-0005-0000-0000-000047000000}"/>
    <cellStyle name="Heading 3 3" xfId="67" xr:uid="{00000000-0005-0000-0000-000048000000}"/>
    <cellStyle name="Heading 4 2" xfId="68" xr:uid="{00000000-0005-0000-0000-000049000000}"/>
    <cellStyle name="Heading 4 3" xfId="69" xr:uid="{00000000-0005-0000-0000-00004A000000}"/>
    <cellStyle name="Hyperlink" xfId="143" builtinId="8"/>
    <cellStyle name="Hyperlink 2" xfId="70" xr:uid="{00000000-0005-0000-0000-00004B000000}"/>
    <cellStyle name="Hyperlink 3" xfId="71" xr:uid="{00000000-0005-0000-0000-00004C000000}"/>
    <cellStyle name="Input 2" xfId="72" xr:uid="{00000000-0005-0000-0000-00004D000000}"/>
    <cellStyle name="Linked Cell 2" xfId="73" xr:uid="{00000000-0005-0000-0000-00004E000000}"/>
    <cellStyle name="Linked Cell 3" xfId="74" xr:uid="{00000000-0005-0000-0000-00004F000000}"/>
    <cellStyle name="Motif" xfId="75" xr:uid="{00000000-0005-0000-0000-000050000000}"/>
    <cellStyle name="Neutral 2" xfId="76" xr:uid="{00000000-0005-0000-0000-000051000000}"/>
    <cellStyle name="Normal" xfId="0" builtinId="0"/>
    <cellStyle name="Normal 10" xfId="77" xr:uid="{00000000-0005-0000-0000-000053000000}"/>
    <cellStyle name="Normal 10 2" xfId="78" xr:uid="{00000000-0005-0000-0000-000054000000}"/>
    <cellStyle name="Normal 10 3" xfId="79" xr:uid="{00000000-0005-0000-0000-000055000000}"/>
    <cellStyle name="Normal 11" xfId="80" xr:uid="{00000000-0005-0000-0000-000056000000}"/>
    <cellStyle name="Normal 11 2" xfId="81" xr:uid="{00000000-0005-0000-0000-000057000000}"/>
    <cellStyle name="Normal 12" xfId="82" xr:uid="{00000000-0005-0000-0000-000058000000}"/>
    <cellStyle name="Normal 12 2" xfId="83" xr:uid="{00000000-0005-0000-0000-000059000000}"/>
    <cellStyle name="Normal 13" xfId="84" xr:uid="{00000000-0005-0000-0000-00005A000000}"/>
    <cellStyle name="Normal 13 2" xfId="85" xr:uid="{00000000-0005-0000-0000-00005B000000}"/>
    <cellStyle name="Normal 14" xfId="86" xr:uid="{00000000-0005-0000-0000-00005C000000}"/>
    <cellStyle name="Normal 14 2" xfId="87" xr:uid="{00000000-0005-0000-0000-00005D000000}"/>
    <cellStyle name="Normal 15" xfId="88" xr:uid="{00000000-0005-0000-0000-00005E000000}"/>
    <cellStyle name="Normal 15 2" xfId="89" xr:uid="{00000000-0005-0000-0000-00005F000000}"/>
    <cellStyle name="Normal 16" xfId="90" xr:uid="{00000000-0005-0000-0000-000060000000}"/>
    <cellStyle name="Normal 17" xfId="91" xr:uid="{00000000-0005-0000-0000-000061000000}"/>
    <cellStyle name="Normal 18" xfId="92" xr:uid="{00000000-0005-0000-0000-000062000000}"/>
    <cellStyle name="Normal 19" xfId="93" xr:uid="{00000000-0005-0000-0000-000063000000}"/>
    <cellStyle name="Normal 2" xfId="94" xr:uid="{00000000-0005-0000-0000-000064000000}"/>
    <cellStyle name="Normal 2 2" xfId="95" xr:uid="{00000000-0005-0000-0000-000065000000}"/>
    <cellStyle name="Normal 2 2 2" xfId="96" xr:uid="{00000000-0005-0000-0000-000066000000}"/>
    <cellStyle name="Normal 2 3" xfId="97" xr:uid="{00000000-0005-0000-0000-000067000000}"/>
    <cellStyle name="Normal 20" xfId="98" xr:uid="{00000000-0005-0000-0000-000068000000}"/>
    <cellStyle name="Normal 21" xfId="99" xr:uid="{00000000-0005-0000-0000-000069000000}"/>
    <cellStyle name="Normal 3" xfId="100" xr:uid="{00000000-0005-0000-0000-00006A000000}"/>
    <cellStyle name="Normal 3 2" xfId="101" xr:uid="{00000000-0005-0000-0000-00006B000000}"/>
    <cellStyle name="Normal 3 3" xfId="102" xr:uid="{00000000-0005-0000-0000-00006C000000}"/>
    <cellStyle name="Normal 4 2" xfId="103" xr:uid="{00000000-0005-0000-0000-00006D000000}"/>
    <cellStyle name="Normal 4 3" xfId="104" xr:uid="{00000000-0005-0000-0000-00006E000000}"/>
    <cellStyle name="Normal 5 2" xfId="105" xr:uid="{00000000-0005-0000-0000-00006F000000}"/>
    <cellStyle name="Normal 5 3" xfId="106" xr:uid="{00000000-0005-0000-0000-000070000000}"/>
    <cellStyle name="Normal 6 2" xfId="107" xr:uid="{00000000-0005-0000-0000-000071000000}"/>
    <cellStyle name="Normal 6 3" xfId="108" xr:uid="{00000000-0005-0000-0000-000072000000}"/>
    <cellStyle name="Normal 7" xfId="109" xr:uid="{00000000-0005-0000-0000-000073000000}"/>
    <cellStyle name="Normal 7 2" xfId="110" xr:uid="{00000000-0005-0000-0000-000074000000}"/>
    <cellStyle name="Normal 7 3" xfId="111" xr:uid="{00000000-0005-0000-0000-000075000000}"/>
    <cellStyle name="Normal 8" xfId="112" xr:uid="{00000000-0005-0000-0000-000076000000}"/>
    <cellStyle name="Normal 8 2" xfId="113" xr:uid="{00000000-0005-0000-0000-000077000000}"/>
    <cellStyle name="Normal 8 3" xfId="114" xr:uid="{00000000-0005-0000-0000-000078000000}"/>
    <cellStyle name="Normal 9" xfId="115" xr:uid="{00000000-0005-0000-0000-000079000000}"/>
    <cellStyle name="Normal 9 2" xfId="116" xr:uid="{00000000-0005-0000-0000-00007A000000}"/>
    <cellStyle name="Normal 9 3" xfId="117" xr:uid="{00000000-0005-0000-0000-00007B000000}"/>
    <cellStyle name="Normale 2" xfId="118" xr:uid="{00000000-0005-0000-0000-00007C000000}"/>
    <cellStyle name="normální_Dane" xfId="119" xr:uid="{00000000-0005-0000-0000-00007D000000}"/>
    <cellStyle name="Note 2" xfId="120" xr:uid="{00000000-0005-0000-0000-00007E000000}"/>
    <cellStyle name="Note 2 2" xfId="121" xr:uid="{00000000-0005-0000-0000-00007F000000}"/>
    <cellStyle name="Note 3" xfId="122" xr:uid="{00000000-0005-0000-0000-000080000000}"/>
    <cellStyle name="Output 2" xfId="123" xr:uid="{00000000-0005-0000-0000-000081000000}"/>
    <cellStyle name="Output 3" xfId="124" xr:uid="{00000000-0005-0000-0000-000082000000}"/>
    <cellStyle name="Percent 2" xfId="125" xr:uid="{00000000-0005-0000-0000-000083000000}"/>
    <cellStyle name="Percent 3" xfId="126" xr:uid="{00000000-0005-0000-0000-000084000000}"/>
    <cellStyle name="Percent 4" xfId="127" xr:uid="{00000000-0005-0000-0000-000085000000}"/>
    <cellStyle name="Percent 6" xfId="128" xr:uid="{00000000-0005-0000-0000-000086000000}"/>
    <cellStyle name="Porcentaje 2" xfId="129" xr:uid="{00000000-0005-0000-0000-000087000000}"/>
    <cellStyle name="Procent 2" xfId="130" xr:uid="{00000000-0005-0000-0000-000088000000}"/>
    <cellStyle name="Procent 3" xfId="131" xr:uid="{00000000-0005-0000-0000-000089000000}"/>
    <cellStyle name="Total 2" xfId="132" xr:uid="{00000000-0005-0000-0000-00008A000000}"/>
    <cellStyle name="Tusental 2" xfId="133" xr:uid="{00000000-0005-0000-0000-00008B000000}"/>
    <cellStyle name="Tusental 3" xfId="134" xr:uid="{00000000-0005-0000-0000-00008C000000}"/>
    <cellStyle name="Warning Text 2" xfId="135" xr:uid="{00000000-0005-0000-0000-00008D000000}"/>
    <cellStyle name="Warning Text 3" xfId="136" xr:uid="{00000000-0005-0000-0000-00008E000000}"/>
  </cellStyles>
  <dxfs count="0"/>
  <tableStyles count="0" defaultTableStyle="TableStyleMedium2" defaultPivotStyle="PivotStyleLight16"/>
  <colors>
    <mruColors>
      <color rgb="FF4C0393"/>
      <color rgb="FF4C3793"/>
      <color rgb="FFFFCB7F"/>
      <color rgb="FFE45911"/>
      <color rgb="FF4C5093"/>
      <color rgb="FF005093"/>
      <color rgb="FF1F8BFF"/>
      <color rgb="FF1F3A5F"/>
      <color rgb="FF1F3AFF"/>
      <color rgb="FFB4C7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chemeClr val="tx1"/>
                </a:solidFill>
              </a:rPr>
              <a:t>Fuel Taxes</a:t>
            </a:r>
            <a:r>
              <a:rPr lang="en-US" sz="2000" b="1" baseline="0">
                <a:solidFill>
                  <a:schemeClr val="tx1"/>
                </a:solidFill>
              </a:rPr>
              <a:t> by Country</a:t>
            </a:r>
            <a:endParaRPr lang="en-US" sz="20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'Chart Data'!$B$1</c:f>
              <c:strCache>
                <c:ptCount val="1"/>
                <c:pt idx="0">
                  <c:v>Belgium - Gasoline</c:v>
                </c:pt>
              </c:strCache>
            </c:strRef>
          </c:tx>
          <c:spPr>
            <a:ln w="28575" cap="rnd">
              <a:solidFill>
                <a:srgbClr val="2F2F2F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Data'!$B$2:$B$15</c:f>
              <c:numCache>
                <c:formatCode>0.00</c:formatCode>
                <c:ptCount val="14"/>
                <c:pt idx="0">
                  <c:v>6.0956926099964877</c:v>
                </c:pt>
                <c:pt idx="1">
                  <c:v>5.8654108891743988</c:v>
                </c:pt>
                <c:pt idx="2">
                  <c:v>6.0008707249520974</c:v>
                </c:pt>
                <c:pt idx="3">
                  <c:v>5.9643673295930153</c:v>
                </c:pt>
                <c:pt idx="4">
                  <c:v>5.2256104690456873</c:v>
                </c:pt>
                <c:pt idx="5">
                  <c:v>5.2194151474366812</c:v>
                </c:pt>
                <c:pt idx="7">
                  <c:v>4.4561367793439359</c:v>
                </c:pt>
                <c:pt idx="8">
                  <c:v>4.3198282803745016</c:v>
                </c:pt>
                <c:pt idx="9">
                  <c:v>4.2429470736181676</c:v>
                </c:pt>
                <c:pt idx="10">
                  <c:v>4.5091153776307813</c:v>
                </c:pt>
                <c:pt idx="11">
                  <c:v>4.2280677565782181</c:v>
                </c:pt>
                <c:pt idx="12">
                  <c:v>3.6770695648964828</c:v>
                </c:pt>
                <c:pt idx="13">
                  <c:v>4.3207450224294952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57-324E-8385-BF0B543981AE}"/>
            </c:ext>
          </c:extLst>
        </c:ser>
        <c:ser>
          <c:idx val="1"/>
          <c:order val="1"/>
          <c:tx>
            <c:strRef>
              <c:f>'Chart Data'!$C$1</c:f>
              <c:strCache>
                <c:ptCount val="1"/>
                <c:pt idx="0">
                  <c:v>Belgium - Diesel</c:v>
                </c:pt>
              </c:strCache>
            </c:strRef>
          </c:tx>
          <c:spPr>
            <a:ln w="28575" cap="rnd">
              <a:solidFill>
                <a:srgbClr val="BFBFBF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Data'!$C$2:$C$15</c:f>
              <c:numCache>
                <c:formatCode>0.00</c:formatCode>
                <c:ptCount val="14"/>
                <c:pt idx="0">
                  <c:v>4.4566285970863211</c:v>
                </c:pt>
                <c:pt idx="1">
                  <c:v>4.4972665478196312</c:v>
                </c:pt>
                <c:pt idx="2">
                  <c:v>4.5379044985529413</c:v>
                </c:pt>
                <c:pt idx="3">
                  <c:v>4.525594508857858</c:v>
                </c:pt>
                <c:pt idx="4">
                  <c:v>3.9127723709110569</c:v>
                </c:pt>
                <c:pt idx="5">
                  <c:v>3.9081335094107175</c:v>
                </c:pt>
                <c:pt idx="7">
                  <c:v>3.7832728212093816</c:v>
                </c:pt>
                <c:pt idx="8">
                  <c:v>4.4533061204984321</c:v>
                </c:pt>
                <c:pt idx="9">
                  <c:v>4.2906206362430908</c:v>
                </c:pt>
                <c:pt idx="10">
                  <c:v>4.5326616720309421</c:v>
                </c:pt>
                <c:pt idx="11">
                  <c:v>4.2393126176329483</c:v>
                </c:pt>
                <c:pt idx="12">
                  <c:v>3.4634172048566261</c:v>
                </c:pt>
                <c:pt idx="13">
                  <c:v>4.4502496416303794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57-324E-8385-BF0B543981AE}"/>
            </c:ext>
          </c:extLst>
        </c:ser>
        <c:ser>
          <c:idx val="2"/>
          <c:order val="2"/>
          <c:tx>
            <c:strRef>
              <c:f>'Chart Data'!$D$1</c:f>
              <c:strCache>
                <c:ptCount val="1"/>
                <c:pt idx="0">
                  <c:v>France - Gasoline</c:v>
                </c:pt>
              </c:strCache>
            </c:strRef>
          </c:tx>
          <c:spPr>
            <a:ln w="28575" cap="rnd">
              <a:solidFill>
                <a:srgbClr val="1F4E79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Data'!$D$2:$D$15</c:f>
              <c:numCache>
                <c:formatCode>0.00</c:formatCode>
                <c:ptCount val="14"/>
                <c:pt idx="0">
                  <c:v>5.9602327742187891</c:v>
                </c:pt>
                <c:pt idx="1">
                  <c:v>5.7028590862411583</c:v>
                </c:pt>
                <c:pt idx="2">
                  <c:v>5.8383189220188578</c:v>
                </c:pt>
                <c:pt idx="3">
                  <c:v>5.8466495533510479</c:v>
                </c:pt>
                <c:pt idx="4">
                  <c:v>5.1483846985671802</c:v>
                </c:pt>
                <c:pt idx="5">
                  <c:v>5.1422809334351545</c:v>
                </c:pt>
                <c:pt idx="7">
                  <c:v>4.5957877895228059</c:v>
                </c:pt>
                <c:pt idx="8">
                  <c:v>4.8537396408702262</c:v>
                </c:pt>
                <c:pt idx="9">
                  <c:v>4.7554378718360928</c:v>
                </c:pt>
                <c:pt idx="10">
                  <c:v>5.0035875600341573</c:v>
                </c:pt>
                <c:pt idx="11">
                  <c:v>4.6216378934937445</c:v>
                </c:pt>
                <c:pt idx="12">
                  <c:v>4.0818845628667377</c:v>
                </c:pt>
                <c:pt idx="13">
                  <c:v>4.8505366464331123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57-324E-8385-BF0B543981AE}"/>
            </c:ext>
          </c:extLst>
        </c:ser>
        <c:ser>
          <c:idx val="3"/>
          <c:order val="3"/>
          <c:tx>
            <c:strRef>
              <c:f>'Chart Data'!$E$1</c:f>
              <c:strCache>
                <c:ptCount val="1"/>
                <c:pt idx="0">
                  <c:v>France - Diesel</c:v>
                </c:pt>
              </c:strCache>
            </c:strRef>
          </c:tx>
          <c:spPr>
            <a:ln w="28575" cap="rnd">
              <a:solidFill>
                <a:srgbClr val="9DC3E6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Data'!$E$2:$E$15</c:f>
              <c:numCache>
                <c:formatCode>0.00</c:formatCode>
                <c:ptCount val="14"/>
                <c:pt idx="0">
                  <c:v>4.5379044985529413</c:v>
                </c:pt>
                <c:pt idx="1">
                  <c:v>4.4024446627752409</c:v>
                </c:pt>
                <c:pt idx="2">
                  <c:v>4.4701745806640911</c:v>
                </c:pt>
                <c:pt idx="3">
                  <c:v>4.473275497194761</c:v>
                </c:pt>
                <c:pt idx="4">
                  <c:v>3.9127723709110569</c:v>
                </c:pt>
                <c:pt idx="5">
                  <c:v>3.9081335094107175</c:v>
                </c:pt>
                <c:pt idx="7">
                  <c:v>3.8848371922485598</c:v>
                </c:pt>
                <c:pt idx="8">
                  <c:v>4.4290374222940816</c:v>
                </c:pt>
                <c:pt idx="9">
                  <c:v>4.2787022455868602</c:v>
                </c:pt>
                <c:pt idx="10">
                  <c:v>4.4737959360305402</c:v>
                </c:pt>
                <c:pt idx="11">
                  <c:v>4.1493537291951137</c:v>
                </c:pt>
                <c:pt idx="12">
                  <c:v>3.868232202826881</c:v>
                </c:pt>
                <c:pt idx="13">
                  <c:v>4.4267033472302186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557-324E-8385-BF0B543981AE}"/>
            </c:ext>
          </c:extLst>
        </c:ser>
        <c:ser>
          <c:idx val="4"/>
          <c:order val="4"/>
          <c:tx>
            <c:strRef>
              <c:f>'Chart Data'!$F$1</c:f>
              <c:strCache>
                <c:ptCount val="1"/>
                <c:pt idx="0">
                  <c:v>Germany - Gasoline</c:v>
                </c:pt>
              </c:strCache>
            </c:strRef>
          </c:tx>
          <c:spPr>
            <a:ln w="28575" cap="rnd">
              <a:solidFill>
                <a:srgbClr val="8B0000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Data'!$F$2:$F$15</c:f>
              <c:numCache>
                <c:formatCode>0.00</c:formatCode>
                <c:ptCount val="14"/>
                <c:pt idx="0">
                  <c:v>6.217606462196418</c:v>
                </c:pt>
                <c:pt idx="1">
                  <c:v>5.9602327742187891</c:v>
                </c:pt>
                <c:pt idx="2">
                  <c:v>6.1227845771520277</c:v>
                </c:pt>
                <c:pt idx="3">
                  <c:v>6.1344041174980797</c:v>
                </c:pt>
                <c:pt idx="4">
                  <c:v>5.3929329717491221</c:v>
                </c:pt>
                <c:pt idx="5">
                  <c:v>5.3865392777733252</c:v>
                </c:pt>
                <c:pt idx="7">
                  <c:v>4.5069189648635248</c:v>
                </c:pt>
                <c:pt idx="8">
                  <c:v>4.6595900552354168</c:v>
                </c:pt>
                <c:pt idx="9">
                  <c:v>4.3978861521491686</c:v>
                </c:pt>
                <c:pt idx="10">
                  <c:v>4.5326616720309421</c:v>
                </c:pt>
                <c:pt idx="11">
                  <c:v>4.4079855334538873</c:v>
                </c:pt>
                <c:pt idx="12">
                  <c:v>4.0593948407572791</c:v>
                </c:pt>
                <c:pt idx="13">
                  <c:v>4.9447218240337554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557-324E-8385-BF0B543981AE}"/>
            </c:ext>
          </c:extLst>
        </c:ser>
        <c:ser>
          <c:idx val="5"/>
          <c:order val="5"/>
          <c:tx>
            <c:strRef>
              <c:f>'Chart Data'!$G$1</c:f>
              <c:strCache>
                <c:ptCount val="1"/>
                <c:pt idx="0">
                  <c:v>Germany - Diesel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  <a:alpha val="59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Data'!$G$2:$G$15</c:f>
              <c:numCache>
                <c:formatCode>0.00</c:formatCode>
                <c:ptCount val="14"/>
                <c:pt idx="0">
                  <c:v>4.7681862193750311</c:v>
                </c:pt>
                <c:pt idx="1">
                  <c:v>4.6191804000195607</c:v>
                </c:pt>
                <c:pt idx="2">
                  <c:v>4.6869103179084108</c:v>
                </c:pt>
                <c:pt idx="3">
                  <c:v>4.7348705555102448</c:v>
                </c:pt>
                <c:pt idx="4">
                  <c:v>4.105836797107326</c:v>
                </c:pt>
                <c:pt idx="5">
                  <c:v>4.1009690444145352</c:v>
                </c:pt>
                <c:pt idx="7">
                  <c:v>3.3897108834325667</c:v>
                </c:pt>
                <c:pt idx="8">
                  <c:v>3.6039016833461432</c:v>
                </c:pt>
                <c:pt idx="9">
                  <c:v>3.372904555713319</c:v>
                </c:pt>
                <c:pt idx="10">
                  <c:v>3.4024395408232269</c:v>
                </c:pt>
                <c:pt idx="11">
                  <c:v>3.4184377606377088</c:v>
                </c:pt>
                <c:pt idx="12">
                  <c:v>3.407192899582979</c:v>
                </c:pt>
                <c:pt idx="13">
                  <c:v>4.0146431952274062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557-324E-8385-BF0B543981AE}"/>
            </c:ext>
          </c:extLst>
        </c:ser>
        <c:ser>
          <c:idx val="6"/>
          <c:order val="6"/>
          <c:tx>
            <c:strRef>
              <c:f>'Chart Data'!$H$1</c:f>
              <c:strCache>
                <c:ptCount val="1"/>
                <c:pt idx="0">
                  <c:v>Italy - Gasoline</c:v>
                </c:pt>
              </c:strCache>
            </c:strRef>
          </c:tx>
          <c:spPr>
            <a:ln w="28575" cap="rnd">
              <a:solidFill>
                <a:srgbClr val="2E7D32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Data'!$H$2:$H$15</c:f>
              <c:numCache>
                <c:formatCode>0.00</c:formatCode>
                <c:ptCount val="14"/>
                <c:pt idx="0">
                  <c:v>5.6757671190856192</c:v>
                </c:pt>
                <c:pt idx="1">
                  <c:v>6.6239859695295165</c:v>
                </c:pt>
                <c:pt idx="2">
                  <c:v>6.7594458053072168</c:v>
                </c:pt>
                <c:pt idx="3">
                  <c:v>7.0892260803495928</c:v>
                </c:pt>
                <c:pt idx="4">
                  <c:v>6.2166745235198704</c:v>
                </c:pt>
                <c:pt idx="5">
                  <c:v>6.2093042271229493</c:v>
                </c:pt>
                <c:pt idx="7">
                  <c:v>5.1797829229980792</c:v>
                </c:pt>
                <c:pt idx="8">
                  <c:v>5.290576208548547</c:v>
                </c:pt>
                <c:pt idx="9">
                  <c:v>5.089152810210555</c:v>
                </c:pt>
                <c:pt idx="10">
                  <c:v>5.3803282704367295</c:v>
                </c:pt>
                <c:pt idx="11">
                  <c:v>4.9814734472450821</c:v>
                </c:pt>
                <c:pt idx="12">
                  <c:v>3.2834994279809568</c:v>
                </c:pt>
                <c:pt idx="13">
                  <c:v>5.1448653264351218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557-324E-8385-BF0B543981AE}"/>
            </c:ext>
          </c:extLst>
        </c:ser>
        <c:ser>
          <c:idx val="7"/>
          <c:order val="7"/>
          <c:tx>
            <c:strRef>
              <c:f>'Chart Data'!$I$1</c:f>
              <c:strCache>
                <c:ptCount val="1"/>
                <c:pt idx="0">
                  <c:v>Italy - Diesel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Data'!$I$2:$I$15</c:f>
              <c:numCache>
                <c:formatCode>0.00</c:formatCode>
                <c:ptCount val="14"/>
                <c:pt idx="0">
                  <c:v>4.5379044985529413</c:v>
                </c:pt>
                <c:pt idx="1">
                  <c:v>5.8654108891743988</c:v>
                </c:pt>
                <c:pt idx="2">
                  <c:v>5.892502856329938</c:v>
                </c:pt>
                <c:pt idx="3">
                  <c:v>6.2390421408242718</c:v>
                </c:pt>
                <c:pt idx="4">
                  <c:v>5.4444168187347932</c:v>
                </c:pt>
                <c:pt idx="5">
                  <c:v>5.4379620871076764</c:v>
                </c:pt>
                <c:pt idx="7">
                  <c:v>4.4688323257238336</c:v>
                </c:pt>
                <c:pt idx="8">
                  <c:v>4.1014099965353408</c:v>
                </c:pt>
                <c:pt idx="9">
                  <c:v>4.4455597147740917</c:v>
                </c:pt>
                <c:pt idx="10">
                  <c:v>4.6503931440317459</c:v>
                </c:pt>
                <c:pt idx="11">
                  <c:v>4.3405163671255114</c:v>
                </c:pt>
                <c:pt idx="12">
                  <c:v>2.9573984573938072</c:v>
                </c:pt>
                <c:pt idx="13">
                  <c:v>4.591527408031344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557-324E-8385-BF0B543981AE}"/>
            </c:ext>
          </c:extLst>
        </c:ser>
        <c:ser>
          <c:idx val="8"/>
          <c:order val="8"/>
          <c:tx>
            <c:strRef>
              <c:f>'Chart Data'!$J$1</c:f>
              <c:strCache>
                <c:ptCount val="1"/>
                <c:pt idx="0">
                  <c:v>Japan - Gasoline</c:v>
                </c:pt>
              </c:strCache>
            </c:strRef>
          </c:tx>
          <c:spPr>
            <a:ln w="28575" cap="rnd">
              <a:solidFill>
                <a:srgbClr val="BC002D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Data'!$J$2:$J$15</c:f>
              <c:numCache>
                <c:formatCode>0.00</c:formatCode>
                <c:ptCount val="14"/>
                <c:pt idx="0">
                  <c:v>3.8335133525089025</c:v>
                </c:pt>
                <c:pt idx="1">
                  <c:v>4.3482607284641617</c:v>
                </c:pt>
                <c:pt idx="2">
                  <c:v>4.2263468762642322</c:v>
                </c:pt>
                <c:pt idx="3">
                  <c:v>3.230698970196217</c:v>
                </c:pt>
                <c:pt idx="4">
                  <c:v>2.8573535077047851</c:v>
                </c:pt>
                <c:pt idx="5">
                  <c:v>2.8539659180565109</c:v>
                </c:pt>
                <c:pt idx="7">
                  <c:v>2.8564979354768818</c:v>
                </c:pt>
                <c:pt idx="8">
                  <c:v>2.9001094354199601</c:v>
                </c:pt>
                <c:pt idx="9">
                  <c:v>2.9557608827452406</c:v>
                </c:pt>
                <c:pt idx="10">
                  <c:v>3.0492451248208154</c:v>
                </c:pt>
                <c:pt idx="11">
                  <c:v>2.6987666531350332</c:v>
                </c:pt>
                <c:pt idx="12">
                  <c:v>2.0690544340701922</c:v>
                </c:pt>
                <c:pt idx="13">
                  <c:v>2.1780322320148686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557-324E-8385-BF0B543981AE}"/>
            </c:ext>
          </c:extLst>
        </c:ser>
        <c:ser>
          <c:idx val="9"/>
          <c:order val="9"/>
          <c:tx>
            <c:strRef>
              <c:f>'Chart Data'!$K$1</c:f>
              <c:strCache>
                <c:ptCount val="1"/>
                <c:pt idx="0">
                  <c:v>Japan - Diesel</c:v>
                </c:pt>
              </c:strCache>
            </c:strRef>
          </c:tx>
          <c:spPr>
            <a:ln w="28575" cap="rnd">
              <a:solidFill>
                <a:srgbClr val="F4A6A6">
                  <a:alpha val="43137"/>
                </a:srgbClr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Data'!$K$2:$K$15</c:f>
              <c:numCache>
                <c:formatCode>0.00</c:formatCode>
                <c:ptCount val="14"/>
                <c:pt idx="0">
                  <c:v>2.4789149947319054</c:v>
                </c:pt>
                <c:pt idx="1">
                  <c:v>2.7091967155539947</c:v>
                </c:pt>
                <c:pt idx="2">
                  <c:v>2.6956507319762246</c:v>
                </c:pt>
                <c:pt idx="3">
                  <c:v>2.079680713608091</c:v>
                </c:pt>
                <c:pt idx="4">
                  <c:v>1.8405475297377669</c:v>
                </c:pt>
                <c:pt idx="5">
                  <c:v>1.8383654337030677</c:v>
                </c:pt>
                <c:pt idx="7">
                  <c:v>1.80276758594541</c:v>
                </c:pt>
                <c:pt idx="8">
                  <c:v>1.8686897617350371</c:v>
                </c:pt>
                <c:pt idx="9">
                  <c:v>1.9188608956531603</c:v>
                </c:pt>
                <c:pt idx="10">
                  <c:v>1.8366109632125376</c:v>
                </c:pt>
                <c:pt idx="11">
                  <c:v>1.7541983245377717</c:v>
                </c:pt>
                <c:pt idx="12">
                  <c:v>1.3381384655127873</c:v>
                </c:pt>
                <c:pt idx="13">
                  <c:v>1.4245508112097247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557-324E-8385-BF0B543981AE}"/>
            </c:ext>
          </c:extLst>
        </c:ser>
        <c:ser>
          <c:idx val="10"/>
          <c:order val="10"/>
          <c:tx>
            <c:strRef>
              <c:f>'Chart Data'!$L$1</c:f>
              <c:strCache>
                <c:ptCount val="1"/>
                <c:pt idx="0">
                  <c:v>Netherlands - Gasoline</c:v>
                </c:pt>
              </c:strCache>
            </c:strRef>
          </c:tx>
          <c:spPr>
            <a:ln w="28575" cap="rnd">
              <a:solidFill>
                <a:srgbClr val="E45911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Data'!$L$2:$L$15</c:f>
              <c:numCache>
                <c:formatCode>0.00</c:formatCode>
                <c:ptCount val="14"/>
                <c:pt idx="0">
                  <c:v>6.8407217067738362</c:v>
                </c:pt>
                <c:pt idx="1">
                  <c:v>6.5562560516406672</c:v>
                </c:pt>
                <c:pt idx="2">
                  <c:v>6.786537772462756</c:v>
                </c:pt>
                <c:pt idx="3">
                  <c:v>7.1284653390969153</c:v>
                </c:pt>
                <c:pt idx="4">
                  <c:v>6.3711260644768855</c:v>
                </c:pt>
                <c:pt idx="5">
                  <c:v>6.3635726551260037</c:v>
                </c:pt>
                <c:pt idx="7">
                  <c:v>5.4083027578362293</c:v>
                </c:pt>
                <c:pt idx="8">
                  <c:v>5.4968601432855317</c:v>
                </c:pt>
                <c:pt idx="9">
                  <c:v>5.4586229205537107</c:v>
                </c:pt>
                <c:pt idx="10">
                  <c:v>5.8865736000401849</c:v>
                </c:pt>
                <c:pt idx="11">
                  <c:v>5.5774510831457356</c:v>
                </c:pt>
                <c:pt idx="12">
                  <c:v>4.2393126176329483</c:v>
                </c:pt>
                <c:pt idx="13">
                  <c:v>5.5451523312378539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557-324E-8385-BF0B543981AE}"/>
            </c:ext>
          </c:extLst>
        </c:ser>
        <c:ser>
          <c:idx val="11"/>
          <c:order val="11"/>
          <c:tx>
            <c:strRef>
              <c:f>'Chart Data'!$M$1</c:f>
              <c:strCache>
                <c:ptCount val="1"/>
                <c:pt idx="0">
                  <c:v>Netherlands - Diesel </c:v>
                </c:pt>
              </c:strCache>
            </c:strRef>
          </c:tx>
          <c:spPr>
            <a:ln w="28575" cap="rnd">
              <a:solidFill>
                <a:srgbClr val="FFCB7F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Data'!$M$2:$M$15</c:f>
              <c:numCache>
                <c:formatCode>0.00</c:formatCode>
                <c:ptCount val="14"/>
                <c:pt idx="0">
                  <c:v>4.4566285970863211</c:v>
                </c:pt>
                <c:pt idx="1">
                  <c:v>4.3211687613086216</c:v>
                </c:pt>
                <c:pt idx="2">
                  <c:v>4.429536629930781</c:v>
                </c:pt>
                <c:pt idx="3">
                  <c:v>4.7087110496786968</c:v>
                </c:pt>
                <c:pt idx="4">
                  <c:v>4.363256032035685</c:v>
                </c:pt>
                <c:pt idx="5">
                  <c:v>4.3580830910862938</c:v>
                </c:pt>
                <c:pt idx="7">
                  <c:v>3.6436218110305121</c:v>
                </c:pt>
                <c:pt idx="8">
                  <c:v>3.8223199671853032</c:v>
                </c:pt>
                <c:pt idx="9">
                  <c:v>3.7423746660564738</c:v>
                </c:pt>
                <c:pt idx="10">
                  <c:v>3.9675506064270847</c:v>
                </c:pt>
                <c:pt idx="11">
                  <c:v>3.868232202826881</c:v>
                </c:pt>
                <c:pt idx="12">
                  <c:v>3.3509685943093328</c:v>
                </c:pt>
                <c:pt idx="13">
                  <c:v>4.0735089312278081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557-324E-8385-BF0B543981AE}"/>
            </c:ext>
          </c:extLst>
        </c:ser>
        <c:ser>
          <c:idx val="12"/>
          <c:order val="12"/>
          <c:tx>
            <c:strRef>
              <c:f>'Chart Data'!$N$1</c:f>
              <c:strCache>
                <c:ptCount val="1"/>
                <c:pt idx="0">
                  <c:v>United Kingdom - Gasoline</c:v>
                </c:pt>
              </c:strCache>
            </c:strRef>
          </c:tx>
          <c:spPr>
            <a:ln w="28575" cap="rnd">
              <a:solidFill>
                <a:srgbClr val="005093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Data'!$N$2:$N$15</c:f>
              <c:numCache>
                <c:formatCode>0.00</c:formatCode>
                <c:ptCount val="14"/>
                <c:pt idx="0">
                  <c:v>6.5562560516406672</c:v>
                </c:pt>
                <c:pt idx="1">
                  <c:v>6.3530662979741184</c:v>
                </c:pt>
                <c:pt idx="2">
                  <c:v>6.4749801501740478</c:v>
                </c:pt>
                <c:pt idx="3">
                  <c:v>6.4352384345608851</c:v>
                </c:pt>
                <c:pt idx="4">
                  <c:v>5.9978681738307653</c:v>
                </c:pt>
                <c:pt idx="5">
                  <c:v>5.990757287451955</c:v>
                </c:pt>
                <c:pt idx="7">
                  <c:v>5.2813472940372579</c:v>
                </c:pt>
                <c:pt idx="8">
                  <c:v>4.6474557061332415</c:v>
                </c:pt>
                <c:pt idx="9">
                  <c:v>4.7435194811798613</c:v>
                </c:pt>
                <c:pt idx="10">
                  <c:v>4.2971987280293344</c:v>
                </c:pt>
                <c:pt idx="11">
                  <c:v>4.6778621987673912</c:v>
                </c:pt>
                <c:pt idx="12">
                  <c:v>4.1381088681403844</c:v>
                </c:pt>
                <c:pt idx="13">
                  <c:v>4.4620227888304598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557-324E-8385-BF0B543981AE}"/>
            </c:ext>
          </c:extLst>
        </c:ser>
        <c:ser>
          <c:idx val="13"/>
          <c:order val="13"/>
          <c:tx>
            <c:strRef>
              <c:f>'Chart Data'!$O$1</c:f>
              <c:strCache>
                <c:ptCount val="1"/>
                <c:pt idx="0">
                  <c:v>United Kingdom - Diesel</c:v>
                </c:pt>
              </c:strCache>
            </c:strRef>
          </c:tx>
          <c:spPr>
            <a:ln w="28575" cap="rnd">
              <a:solidFill>
                <a:srgbClr val="4C0393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Data'!$O$2:$O$15</c:f>
              <c:numCache>
                <c:formatCode>0.00</c:formatCode>
                <c:ptCount val="14"/>
                <c:pt idx="0">
                  <c:v>6.6239859695295165</c:v>
                </c:pt>
                <c:pt idx="1">
                  <c:v>6.4614341665962769</c:v>
                </c:pt>
                <c:pt idx="2">
                  <c:v>6.502072117329587</c:v>
                </c:pt>
                <c:pt idx="3">
                  <c:v>6.5529562108028525</c:v>
                </c:pt>
                <c:pt idx="4">
                  <c:v>6.0622229825628544</c:v>
                </c:pt>
                <c:pt idx="5">
                  <c:v>6.055035799119894</c:v>
                </c:pt>
                <c:pt idx="7">
                  <c:v>5.3321294795568468</c:v>
                </c:pt>
                <c:pt idx="8">
                  <c:v>4.7323961498484701</c:v>
                </c:pt>
                <c:pt idx="9">
                  <c:v>4.7911930438047845</c:v>
                </c:pt>
                <c:pt idx="10">
                  <c:v>4.3678376112298167</c:v>
                </c:pt>
                <c:pt idx="11">
                  <c:v>4.7340865040410369</c:v>
                </c:pt>
                <c:pt idx="12">
                  <c:v>4.464209838727534</c:v>
                </c:pt>
                <c:pt idx="13">
                  <c:v>4.591527408031344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557-324E-8385-BF0B543981AE}"/>
            </c:ext>
          </c:extLst>
        </c:ser>
        <c:ser>
          <c:idx val="14"/>
          <c:order val="14"/>
          <c:tx>
            <c:strRef>
              <c:f>'Chart Data'!$P$1</c:f>
              <c:strCache>
                <c:ptCount val="1"/>
                <c:pt idx="0">
                  <c:v>United States - Gasoline</c:v>
                </c:pt>
              </c:strCache>
            </c:strRef>
          </c:tx>
          <c:spPr>
            <a:ln w="28575" cap="rnd">
              <a:solidFill>
                <a:srgbClr val="1F3AFF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Data'!$P$2:$P$15</c:f>
              <c:numCache>
                <c:formatCode>0.00</c:formatCode>
                <c:ptCount val="14"/>
                <c:pt idx="0">
                  <c:v>0.54183934311079895</c:v>
                </c:pt>
                <c:pt idx="1">
                  <c:v>0.54183934311079895</c:v>
                </c:pt>
                <c:pt idx="2">
                  <c:v>0.54183934311079895</c:v>
                </c:pt>
                <c:pt idx="3">
                  <c:v>0.52319011663096626</c:v>
                </c:pt>
                <c:pt idx="4">
                  <c:v>0.54058039334955388</c:v>
                </c:pt>
                <c:pt idx="5">
                  <c:v>0.55279520034427909</c:v>
                </c:pt>
                <c:pt idx="7">
                  <c:v>0.57129958709537643</c:v>
                </c:pt>
                <c:pt idx="8">
                  <c:v>0.54604570959790044</c:v>
                </c:pt>
                <c:pt idx="9">
                  <c:v>0.57208275149907883</c:v>
                </c:pt>
                <c:pt idx="10">
                  <c:v>0.56511106560385771</c:v>
                </c:pt>
                <c:pt idx="11">
                  <c:v>0.55099819168173592</c:v>
                </c:pt>
                <c:pt idx="12">
                  <c:v>0.51726360851754805</c:v>
                </c:pt>
                <c:pt idx="13">
                  <c:v>0.55333791840377733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57-324E-8385-BF0B543981AE}"/>
            </c:ext>
          </c:extLst>
        </c:ser>
        <c:ser>
          <c:idx val="15"/>
          <c:order val="15"/>
          <c:tx>
            <c:strRef>
              <c:f>'Chart Data'!$Q$1</c:f>
              <c:strCache>
                <c:ptCount val="1"/>
                <c:pt idx="0">
                  <c:v>United States - Diesel</c:v>
                </c:pt>
              </c:strCache>
            </c:strRef>
          </c:tx>
          <c:spPr>
            <a:ln w="28575" cap="rnd">
              <a:solidFill>
                <a:srgbClr val="1F8BFF">
                  <a:alpha val="88235"/>
                </a:srgbClr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Data'!$Q$2:$Q$15</c:f>
              <c:numCache>
                <c:formatCode>0.00</c:formatCode>
                <c:ptCount val="14"/>
                <c:pt idx="0">
                  <c:v>0.62311524457741885</c:v>
                </c:pt>
                <c:pt idx="1">
                  <c:v>0.62311524457741885</c:v>
                </c:pt>
                <c:pt idx="2">
                  <c:v>0.62311524457741885</c:v>
                </c:pt>
                <c:pt idx="3">
                  <c:v>0.60166863412561122</c:v>
                </c:pt>
                <c:pt idx="4">
                  <c:v>0.60493520208164364</c:v>
                </c:pt>
                <c:pt idx="5">
                  <c:v>0.6170737120122185</c:v>
                </c:pt>
                <c:pt idx="7">
                  <c:v>0.62208177261496544</c:v>
                </c:pt>
                <c:pt idx="8">
                  <c:v>0.64312050241530505</c:v>
                </c:pt>
                <c:pt idx="9">
                  <c:v>0.66742987674892529</c:v>
                </c:pt>
                <c:pt idx="10">
                  <c:v>0.65929624320450075</c:v>
                </c:pt>
                <c:pt idx="11">
                  <c:v>0.64095708011957031</c:v>
                </c:pt>
                <c:pt idx="12">
                  <c:v>0.62971221906484109</c:v>
                </c:pt>
                <c:pt idx="13">
                  <c:v>0.67106939040458102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557-324E-8385-BF0B543981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7572432"/>
        <c:axId val="92961632"/>
      </c:lineChart>
      <c:catAx>
        <c:axId val="28757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961632"/>
        <c:crosses val="autoZero"/>
        <c:auto val="1"/>
        <c:lblAlgn val="ctr"/>
        <c:lblOffset val="100"/>
        <c:noMultiLvlLbl val="0"/>
      </c:catAx>
      <c:valAx>
        <c:axId val="929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>
                    <a:solidFill>
                      <a:schemeClr val="tx1"/>
                    </a:solidFill>
                  </a:rPr>
                  <a:t>Dollars per Gallon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57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chemeClr val="tx1"/>
                </a:solidFill>
              </a:rPr>
              <a:t>Fuel Taxes</a:t>
            </a:r>
            <a:r>
              <a:rPr lang="en-US" sz="2000" b="1" baseline="0">
                <a:solidFill>
                  <a:schemeClr val="tx1"/>
                </a:solidFill>
              </a:rPr>
              <a:t> by Country</a:t>
            </a:r>
            <a:endParaRPr lang="en-US" sz="20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'Chart Data'!$B$1</c:f>
              <c:strCache>
                <c:ptCount val="1"/>
                <c:pt idx="0">
                  <c:v>Belgium - Gasoline</c:v>
                </c:pt>
              </c:strCache>
            </c:strRef>
          </c:tx>
          <c:spPr>
            <a:ln w="28575" cap="rnd">
              <a:solidFill>
                <a:srgbClr val="2F2F2F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Data'!$B$2:$B$15</c:f>
              <c:numCache>
                <c:formatCode>0.00</c:formatCode>
                <c:ptCount val="14"/>
                <c:pt idx="0">
                  <c:v>6.0956926099964877</c:v>
                </c:pt>
                <c:pt idx="1">
                  <c:v>5.8654108891743988</c:v>
                </c:pt>
                <c:pt idx="2">
                  <c:v>6.0008707249520974</c:v>
                </c:pt>
                <c:pt idx="3">
                  <c:v>5.9643673295930153</c:v>
                </c:pt>
                <c:pt idx="4">
                  <c:v>5.2256104690456873</c:v>
                </c:pt>
                <c:pt idx="5">
                  <c:v>5.2194151474366812</c:v>
                </c:pt>
                <c:pt idx="7">
                  <c:v>4.4561367793439359</c:v>
                </c:pt>
                <c:pt idx="8">
                  <c:v>4.3198282803745016</c:v>
                </c:pt>
                <c:pt idx="9">
                  <c:v>4.2429470736181676</c:v>
                </c:pt>
                <c:pt idx="10">
                  <c:v>4.5091153776307813</c:v>
                </c:pt>
                <c:pt idx="11">
                  <c:v>4.2280677565782181</c:v>
                </c:pt>
                <c:pt idx="12">
                  <c:v>3.6770695648964828</c:v>
                </c:pt>
                <c:pt idx="13">
                  <c:v>4.3207450224294952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0-1740-940B-21EA08036F32}"/>
            </c:ext>
          </c:extLst>
        </c:ser>
        <c:ser>
          <c:idx val="1"/>
          <c:order val="1"/>
          <c:tx>
            <c:strRef>
              <c:f>'Chart Data'!$C$1</c:f>
              <c:strCache>
                <c:ptCount val="1"/>
                <c:pt idx="0">
                  <c:v>Belgium - Diesel</c:v>
                </c:pt>
              </c:strCache>
            </c:strRef>
          </c:tx>
          <c:spPr>
            <a:ln w="28575" cap="rnd">
              <a:solidFill>
                <a:srgbClr val="BFBFBF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Data'!$C$2:$C$15</c:f>
              <c:numCache>
                <c:formatCode>0.00</c:formatCode>
                <c:ptCount val="14"/>
                <c:pt idx="0">
                  <c:v>4.4566285970863211</c:v>
                </c:pt>
                <c:pt idx="1">
                  <c:v>4.4972665478196312</c:v>
                </c:pt>
                <c:pt idx="2">
                  <c:v>4.5379044985529413</c:v>
                </c:pt>
                <c:pt idx="3">
                  <c:v>4.525594508857858</c:v>
                </c:pt>
                <c:pt idx="4">
                  <c:v>3.9127723709110569</c:v>
                </c:pt>
                <c:pt idx="5">
                  <c:v>3.9081335094107175</c:v>
                </c:pt>
                <c:pt idx="7">
                  <c:v>3.7832728212093816</c:v>
                </c:pt>
                <c:pt idx="8">
                  <c:v>4.4533061204984321</c:v>
                </c:pt>
                <c:pt idx="9">
                  <c:v>4.2906206362430908</c:v>
                </c:pt>
                <c:pt idx="10">
                  <c:v>4.5326616720309421</c:v>
                </c:pt>
                <c:pt idx="11">
                  <c:v>4.2393126176329483</c:v>
                </c:pt>
                <c:pt idx="12">
                  <c:v>3.4634172048566261</c:v>
                </c:pt>
                <c:pt idx="13">
                  <c:v>4.4502496416303794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0-1740-940B-21EA08036F32}"/>
            </c:ext>
          </c:extLst>
        </c:ser>
        <c:ser>
          <c:idx val="2"/>
          <c:order val="2"/>
          <c:tx>
            <c:strRef>
              <c:f>'Chart Data'!$D$1</c:f>
              <c:strCache>
                <c:ptCount val="1"/>
                <c:pt idx="0">
                  <c:v>France - Gasoline</c:v>
                </c:pt>
              </c:strCache>
            </c:strRef>
          </c:tx>
          <c:spPr>
            <a:ln w="28575" cap="rnd">
              <a:solidFill>
                <a:srgbClr val="1F4E79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Data'!$D$2:$D$15</c:f>
              <c:numCache>
                <c:formatCode>0.00</c:formatCode>
                <c:ptCount val="14"/>
                <c:pt idx="0">
                  <c:v>5.9602327742187891</c:v>
                </c:pt>
                <c:pt idx="1">
                  <c:v>5.7028590862411583</c:v>
                </c:pt>
                <c:pt idx="2">
                  <c:v>5.8383189220188578</c:v>
                </c:pt>
                <c:pt idx="3">
                  <c:v>5.8466495533510479</c:v>
                </c:pt>
                <c:pt idx="4">
                  <c:v>5.1483846985671802</c:v>
                </c:pt>
                <c:pt idx="5">
                  <c:v>5.1422809334351545</c:v>
                </c:pt>
                <c:pt idx="7">
                  <c:v>4.5957877895228059</c:v>
                </c:pt>
                <c:pt idx="8">
                  <c:v>4.8537396408702262</c:v>
                </c:pt>
                <c:pt idx="9">
                  <c:v>4.7554378718360928</c:v>
                </c:pt>
                <c:pt idx="10">
                  <c:v>5.0035875600341573</c:v>
                </c:pt>
                <c:pt idx="11">
                  <c:v>4.6216378934937445</c:v>
                </c:pt>
                <c:pt idx="12">
                  <c:v>4.0818845628667377</c:v>
                </c:pt>
                <c:pt idx="13">
                  <c:v>4.8505366464331123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0-1740-940B-21EA08036F32}"/>
            </c:ext>
          </c:extLst>
        </c:ser>
        <c:ser>
          <c:idx val="3"/>
          <c:order val="3"/>
          <c:tx>
            <c:strRef>
              <c:f>'Chart Data'!$E$1</c:f>
              <c:strCache>
                <c:ptCount val="1"/>
                <c:pt idx="0">
                  <c:v>France - Diesel</c:v>
                </c:pt>
              </c:strCache>
            </c:strRef>
          </c:tx>
          <c:spPr>
            <a:ln w="28575" cap="rnd">
              <a:solidFill>
                <a:srgbClr val="9DC3E6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Data'!$E$2:$E$15</c:f>
              <c:numCache>
                <c:formatCode>0.00</c:formatCode>
                <c:ptCount val="14"/>
                <c:pt idx="0">
                  <c:v>4.5379044985529413</c:v>
                </c:pt>
                <c:pt idx="1">
                  <c:v>4.4024446627752409</c:v>
                </c:pt>
                <c:pt idx="2">
                  <c:v>4.4701745806640911</c:v>
                </c:pt>
                <c:pt idx="3">
                  <c:v>4.473275497194761</c:v>
                </c:pt>
                <c:pt idx="4">
                  <c:v>3.9127723709110569</c:v>
                </c:pt>
                <c:pt idx="5">
                  <c:v>3.9081335094107175</c:v>
                </c:pt>
                <c:pt idx="7">
                  <c:v>3.8848371922485598</c:v>
                </c:pt>
                <c:pt idx="8">
                  <c:v>4.4290374222940816</c:v>
                </c:pt>
                <c:pt idx="9">
                  <c:v>4.2787022455868602</c:v>
                </c:pt>
                <c:pt idx="10">
                  <c:v>4.4737959360305402</c:v>
                </c:pt>
                <c:pt idx="11">
                  <c:v>4.1493537291951137</c:v>
                </c:pt>
                <c:pt idx="12">
                  <c:v>3.868232202826881</c:v>
                </c:pt>
                <c:pt idx="13">
                  <c:v>4.4267033472302186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0-1740-940B-21EA08036F32}"/>
            </c:ext>
          </c:extLst>
        </c:ser>
        <c:ser>
          <c:idx val="4"/>
          <c:order val="4"/>
          <c:tx>
            <c:strRef>
              <c:f>'Chart Data'!$F$1</c:f>
              <c:strCache>
                <c:ptCount val="1"/>
                <c:pt idx="0">
                  <c:v>Germany - Gasoline</c:v>
                </c:pt>
              </c:strCache>
            </c:strRef>
          </c:tx>
          <c:spPr>
            <a:ln w="28575" cap="rnd">
              <a:solidFill>
                <a:srgbClr val="8B0000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Data'!$F$2:$F$15</c:f>
              <c:numCache>
                <c:formatCode>0.00</c:formatCode>
                <c:ptCount val="14"/>
                <c:pt idx="0">
                  <c:v>6.217606462196418</c:v>
                </c:pt>
                <c:pt idx="1">
                  <c:v>5.9602327742187891</c:v>
                </c:pt>
                <c:pt idx="2">
                  <c:v>6.1227845771520277</c:v>
                </c:pt>
                <c:pt idx="3">
                  <c:v>6.1344041174980797</c:v>
                </c:pt>
                <c:pt idx="4">
                  <c:v>5.3929329717491221</c:v>
                </c:pt>
                <c:pt idx="5">
                  <c:v>5.3865392777733252</c:v>
                </c:pt>
                <c:pt idx="7">
                  <c:v>4.5069189648635248</c:v>
                </c:pt>
                <c:pt idx="8">
                  <c:v>4.6595900552354168</c:v>
                </c:pt>
                <c:pt idx="9">
                  <c:v>4.3978861521491686</c:v>
                </c:pt>
                <c:pt idx="10">
                  <c:v>4.5326616720309421</c:v>
                </c:pt>
                <c:pt idx="11">
                  <c:v>4.4079855334538873</c:v>
                </c:pt>
                <c:pt idx="12">
                  <c:v>4.0593948407572791</c:v>
                </c:pt>
                <c:pt idx="13">
                  <c:v>4.9447218240337554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0-1740-940B-21EA08036F32}"/>
            </c:ext>
          </c:extLst>
        </c:ser>
        <c:ser>
          <c:idx val="5"/>
          <c:order val="5"/>
          <c:tx>
            <c:strRef>
              <c:f>'Chart Data'!$G$1</c:f>
              <c:strCache>
                <c:ptCount val="1"/>
                <c:pt idx="0">
                  <c:v>Germany - Diesel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  <a:alpha val="59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Data'!$G$2:$G$15</c:f>
              <c:numCache>
                <c:formatCode>0.00</c:formatCode>
                <c:ptCount val="14"/>
                <c:pt idx="0">
                  <c:v>4.7681862193750311</c:v>
                </c:pt>
                <c:pt idx="1">
                  <c:v>4.6191804000195607</c:v>
                </c:pt>
                <c:pt idx="2">
                  <c:v>4.6869103179084108</c:v>
                </c:pt>
                <c:pt idx="3">
                  <c:v>4.7348705555102448</c:v>
                </c:pt>
                <c:pt idx="4">
                  <c:v>4.105836797107326</c:v>
                </c:pt>
                <c:pt idx="5">
                  <c:v>4.1009690444145352</c:v>
                </c:pt>
                <c:pt idx="7">
                  <c:v>3.3897108834325667</c:v>
                </c:pt>
                <c:pt idx="8">
                  <c:v>3.6039016833461432</c:v>
                </c:pt>
                <c:pt idx="9">
                  <c:v>3.372904555713319</c:v>
                </c:pt>
                <c:pt idx="10">
                  <c:v>3.4024395408232269</c:v>
                </c:pt>
                <c:pt idx="11">
                  <c:v>3.4184377606377088</c:v>
                </c:pt>
                <c:pt idx="12">
                  <c:v>3.407192899582979</c:v>
                </c:pt>
                <c:pt idx="13">
                  <c:v>4.0146431952274062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0-1740-940B-21EA08036F32}"/>
            </c:ext>
          </c:extLst>
        </c:ser>
        <c:ser>
          <c:idx val="6"/>
          <c:order val="6"/>
          <c:tx>
            <c:strRef>
              <c:f>'Chart Data'!$H$1</c:f>
              <c:strCache>
                <c:ptCount val="1"/>
                <c:pt idx="0">
                  <c:v>Italy - Gasoline</c:v>
                </c:pt>
              </c:strCache>
            </c:strRef>
          </c:tx>
          <c:spPr>
            <a:ln w="28575" cap="rnd">
              <a:solidFill>
                <a:srgbClr val="2E7D32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Data'!$H$2:$H$15</c:f>
              <c:numCache>
                <c:formatCode>0.00</c:formatCode>
                <c:ptCount val="14"/>
                <c:pt idx="0">
                  <c:v>5.6757671190856192</c:v>
                </c:pt>
                <c:pt idx="1">
                  <c:v>6.6239859695295165</c:v>
                </c:pt>
                <c:pt idx="2">
                  <c:v>6.7594458053072168</c:v>
                </c:pt>
                <c:pt idx="3">
                  <c:v>7.0892260803495928</c:v>
                </c:pt>
                <c:pt idx="4">
                  <c:v>6.2166745235198704</c:v>
                </c:pt>
                <c:pt idx="5">
                  <c:v>6.2093042271229493</c:v>
                </c:pt>
                <c:pt idx="7">
                  <c:v>5.1797829229980792</c:v>
                </c:pt>
                <c:pt idx="8">
                  <c:v>5.290576208548547</c:v>
                </c:pt>
                <c:pt idx="9">
                  <c:v>5.089152810210555</c:v>
                </c:pt>
                <c:pt idx="10">
                  <c:v>5.3803282704367295</c:v>
                </c:pt>
                <c:pt idx="11">
                  <c:v>4.9814734472450821</c:v>
                </c:pt>
                <c:pt idx="12">
                  <c:v>3.2834994279809568</c:v>
                </c:pt>
                <c:pt idx="13">
                  <c:v>5.1448653264351218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130-1740-940B-21EA08036F32}"/>
            </c:ext>
          </c:extLst>
        </c:ser>
        <c:ser>
          <c:idx val="7"/>
          <c:order val="7"/>
          <c:tx>
            <c:strRef>
              <c:f>'Chart Data'!$I$1</c:f>
              <c:strCache>
                <c:ptCount val="1"/>
                <c:pt idx="0">
                  <c:v>Italy - Diesel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Data'!$I$2:$I$15</c:f>
              <c:numCache>
                <c:formatCode>0.00</c:formatCode>
                <c:ptCount val="14"/>
                <c:pt idx="0">
                  <c:v>4.5379044985529413</c:v>
                </c:pt>
                <c:pt idx="1">
                  <c:v>5.8654108891743988</c:v>
                </c:pt>
                <c:pt idx="2">
                  <c:v>5.892502856329938</c:v>
                </c:pt>
                <c:pt idx="3">
                  <c:v>6.2390421408242718</c:v>
                </c:pt>
                <c:pt idx="4">
                  <c:v>5.4444168187347932</c:v>
                </c:pt>
                <c:pt idx="5">
                  <c:v>5.4379620871076764</c:v>
                </c:pt>
                <c:pt idx="7">
                  <c:v>4.4688323257238336</c:v>
                </c:pt>
                <c:pt idx="8">
                  <c:v>4.1014099965353408</c:v>
                </c:pt>
                <c:pt idx="9">
                  <c:v>4.4455597147740917</c:v>
                </c:pt>
                <c:pt idx="10">
                  <c:v>4.6503931440317459</c:v>
                </c:pt>
                <c:pt idx="11">
                  <c:v>4.3405163671255114</c:v>
                </c:pt>
                <c:pt idx="12">
                  <c:v>2.9573984573938072</c:v>
                </c:pt>
                <c:pt idx="13">
                  <c:v>4.591527408031344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30-1740-940B-21EA08036F32}"/>
            </c:ext>
          </c:extLst>
        </c:ser>
        <c:ser>
          <c:idx val="8"/>
          <c:order val="8"/>
          <c:tx>
            <c:strRef>
              <c:f>'Chart Data'!$J$1</c:f>
              <c:strCache>
                <c:ptCount val="1"/>
                <c:pt idx="0">
                  <c:v>Japan - Gasoline</c:v>
                </c:pt>
              </c:strCache>
            </c:strRef>
          </c:tx>
          <c:spPr>
            <a:ln w="28575" cap="rnd">
              <a:solidFill>
                <a:srgbClr val="BC002D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Data'!$J$2:$J$15</c:f>
              <c:numCache>
                <c:formatCode>0.00</c:formatCode>
                <c:ptCount val="14"/>
                <c:pt idx="0">
                  <c:v>3.8335133525089025</c:v>
                </c:pt>
                <c:pt idx="1">
                  <c:v>4.3482607284641617</c:v>
                </c:pt>
                <c:pt idx="2">
                  <c:v>4.2263468762642322</c:v>
                </c:pt>
                <c:pt idx="3">
                  <c:v>3.230698970196217</c:v>
                </c:pt>
                <c:pt idx="4">
                  <c:v>2.8573535077047851</c:v>
                </c:pt>
                <c:pt idx="5">
                  <c:v>2.8539659180565109</c:v>
                </c:pt>
                <c:pt idx="7">
                  <c:v>2.8564979354768818</c:v>
                </c:pt>
                <c:pt idx="8">
                  <c:v>2.9001094354199601</c:v>
                </c:pt>
                <c:pt idx="9">
                  <c:v>2.9557608827452406</c:v>
                </c:pt>
                <c:pt idx="10">
                  <c:v>3.0492451248208154</c:v>
                </c:pt>
                <c:pt idx="11">
                  <c:v>2.6987666531350332</c:v>
                </c:pt>
                <c:pt idx="12">
                  <c:v>2.0690544340701922</c:v>
                </c:pt>
                <c:pt idx="13">
                  <c:v>2.1780322320148686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130-1740-940B-21EA08036F32}"/>
            </c:ext>
          </c:extLst>
        </c:ser>
        <c:ser>
          <c:idx val="9"/>
          <c:order val="9"/>
          <c:tx>
            <c:strRef>
              <c:f>'Chart Data'!$K$1</c:f>
              <c:strCache>
                <c:ptCount val="1"/>
                <c:pt idx="0">
                  <c:v>Japan - Diesel</c:v>
                </c:pt>
              </c:strCache>
            </c:strRef>
          </c:tx>
          <c:spPr>
            <a:ln w="28575" cap="rnd">
              <a:solidFill>
                <a:srgbClr val="F4A6A6">
                  <a:alpha val="43137"/>
                </a:srgbClr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Data'!$K$2:$K$15</c:f>
              <c:numCache>
                <c:formatCode>0.00</c:formatCode>
                <c:ptCount val="14"/>
                <c:pt idx="0">
                  <c:v>2.4789149947319054</c:v>
                </c:pt>
                <c:pt idx="1">
                  <c:v>2.7091967155539947</c:v>
                </c:pt>
                <c:pt idx="2">
                  <c:v>2.6956507319762246</c:v>
                </c:pt>
                <c:pt idx="3">
                  <c:v>2.079680713608091</c:v>
                </c:pt>
                <c:pt idx="4">
                  <c:v>1.8405475297377669</c:v>
                </c:pt>
                <c:pt idx="5">
                  <c:v>1.8383654337030677</c:v>
                </c:pt>
                <c:pt idx="7">
                  <c:v>1.80276758594541</c:v>
                </c:pt>
                <c:pt idx="8">
                  <c:v>1.8686897617350371</c:v>
                </c:pt>
                <c:pt idx="9">
                  <c:v>1.9188608956531603</c:v>
                </c:pt>
                <c:pt idx="10">
                  <c:v>1.8366109632125376</c:v>
                </c:pt>
                <c:pt idx="11">
                  <c:v>1.7541983245377717</c:v>
                </c:pt>
                <c:pt idx="12">
                  <c:v>1.3381384655127873</c:v>
                </c:pt>
                <c:pt idx="13">
                  <c:v>1.4245508112097247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130-1740-940B-21EA08036F32}"/>
            </c:ext>
          </c:extLst>
        </c:ser>
        <c:ser>
          <c:idx val="10"/>
          <c:order val="10"/>
          <c:tx>
            <c:strRef>
              <c:f>'Chart Data'!$L$1</c:f>
              <c:strCache>
                <c:ptCount val="1"/>
                <c:pt idx="0">
                  <c:v>Netherlands - Gasoline</c:v>
                </c:pt>
              </c:strCache>
            </c:strRef>
          </c:tx>
          <c:spPr>
            <a:ln w="28575" cap="rnd">
              <a:solidFill>
                <a:srgbClr val="E45911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Data'!$L$2:$L$15</c:f>
              <c:numCache>
                <c:formatCode>0.00</c:formatCode>
                <c:ptCount val="14"/>
                <c:pt idx="0">
                  <c:v>6.8407217067738362</c:v>
                </c:pt>
                <c:pt idx="1">
                  <c:v>6.5562560516406672</c:v>
                </c:pt>
                <c:pt idx="2">
                  <c:v>6.786537772462756</c:v>
                </c:pt>
                <c:pt idx="3">
                  <c:v>7.1284653390969153</c:v>
                </c:pt>
                <c:pt idx="4">
                  <c:v>6.3711260644768855</c:v>
                </c:pt>
                <c:pt idx="5">
                  <c:v>6.3635726551260037</c:v>
                </c:pt>
                <c:pt idx="7">
                  <c:v>5.4083027578362293</c:v>
                </c:pt>
                <c:pt idx="8">
                  <c:v>5.4968601432855317</c:v>
                </c:pt>
                <c:pt idx="9">
                  <c:v>5.4586229205537107</c:v>
                </c:pt>
                <c:pt idx="10">
                  <c:v>5.8865736000401849</c:v>
                </c:pt>
                <c:pt idx="11">
                  <c:v>5.5774510831457356</c:v>
                </c:pt>
                <c:pt idx="12">
                  <c:v>4.2393126176329483</c:v>
                </c:pt>
                <c:pt idx="13">
                  <c:v>5.5451523312378539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130-1740-940B-21EA08036F32}"/>
            </c:ext>
          </c:extLst>
        </c:ser>
        <c:ser>
          <c:idx val="11"/>
          <c:order val="11"/>
          <c:tx>
            <c:strRef>
              <c:f>'Chart Data'!$M$1</c:f>
              <c:strCache>
                <c:ptCount val="1"/>
                <c:pt idx="0">
                  <c:v>Netherlands - Diesel </c:v>
                </c:pt>
              </c:strCache>
            </c:strRef>
          </c:tx>
          <c:spPr>
            <a:ln w="28575" cap="rnd">
              <a:solidFill>
                <a:srgbClr val="FFCB7F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Data'!$M$2:$M$15</c:f>
              <c:numCache>
                <c:formatCode>0.00</c:formatCode>
                <c:ptCount val="14"/>
                <c:pt idx="0">
                  <c:v>4.4566285970863211</c:v>
                </c:pt>
                <c:pt idx="1">
                  <c:v>4.3211687613086216</c:v>
                </c:pt>
                <c:pt idx="2">
                  <c:v>4.429536629930781</c:v>
                </c:pt>
                <c:pt idx="3">
                  <c:v>4.7087110496786968</c:v>
                </c:pt>
                <c:pt idx="4">
                  <c:v>4.363256032035685</c:v>
                </c:pt>
                <c:pt idx="5">
                  <c:v>4.3580830910862938</c:v>
                </c:pt>
                <c:pt idx="7">
                  <c:v>3.6436218110305121</c:v>
                </c:pt>
                <c:pt idx="8">
                  <c:v>3.8223199671853032</c:v>
                </c:pt>
                <c:pt idx="9">
                  <c:v>3.7423746660564738</c:v>
                </c:pt>
                <c:pt idx="10">
                  <c:v>3.9675506064270847</c:v>
                </c:pt>
                <c:pt idx="11">
                  <c:v>3.868232202826881</c:v>
                </c:pt>
                <c:pt idx="12">
                  <c:v>3.3509685943093328</c:v>
                </c:pt>
                <c:pt idx="13">
                  <c:v>4.0735089312278081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130-1740-940B-21EA08036F32}"/>
            </c:ext>
          </c:extLst>
        </c:ser>
        <c:ser>
          <c:idx val="12"/>
          <c:order val="12"/>
          <c:tx>
            <c:strRef>
              <c:f>'Chart Data'!$N$1</c:f>
              <c:strCache>
                <c:ptCount val="1"/>
                <c:pt idx="0">
                  <c:v>United Kingdom - Gasoline</c:v>
                </c:pt>
              </c:strCache>
            </c:strRef>
          </c:tx>
          <c:spPr>
            <a:ln w="28575" cap="rnd">
              <a:solidFill>
                <a:srgbClr val="005093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Data'!$N$2:$N$15</c:f>
              <c:numCache>
                <c:formatCode>0.00</c:formatCode>
                <c:ptCount val="14"/>
                <c:pt idx="0">
                  <c:v>6.5562560516406672</c:v>
                </c:pt>
                <c:pt idx="1">
                  <c:v>6.3530662979741184</c:v>
                </c:pt>
                <c:pt idx="2">
                  <c:v>6.4749801501740478</c:v>
                </c:pt>
                <c:pt idx="3">
                  <c:v>6.4352384345608851</c:v>
                </c:pt>
                <c:pt idx="4">
                  <c:v>5.9978681738307653</c:v>
                </c:pt>
                <c:pt idx="5">
                  <c:v>5.990757287451955</c:v>
                </c:pt>
                <c:pt idx="7">
                  <c:v>5.2813472940372579</c:v>
                </c:pt>
                <c:pt idx="8">
                  <c:v>4.6474557061332415</c:v>
                </c:pt>
                <c:pt idx="9">
                  <c:v>4.7435194811798613</c:v>
                </c:pt>
                <c:pt idx="10">
                  <c:v>4.2971987280293344</c:v>
                </c:pt>
                <c:pt idx="11">
                  <c:v>4.6778621987673912</c:v>
                </c:pt>
                <c:pt idx="12">
                  <c:v>4.1381088681403844</c:v>
                </c:pt>
                <c:pt idx="13">
                  <c:v>4.4620227888304598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30-1740-940B-21EA08036F32}"/>
            </c:ext>
          </c:extLst>
        </c:ser>
        <c:ser>
          <c:idx val="13"/>
          <c:order val="13"/>
          <c:tx>
            <c:strRef>
              <c:f>'Chart Data'!$O$1</c:f>
              <c:strCache>
                <c:ptCount val="1"/>
                <c:pt idx="0">
                  <c:v>United Kingdom - Diesel</c:v>
                </c:pt>
              </c:strCache>
            </c:strRef>
          </c:tx>
          <c:spPr>
            <a:ln w="28575" cap="rnd">
              <a:solidFill>
                <a:srgbClr val="4C0393">
                  <a:alpha val="74902"/>
                </a:srgbClr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Data'!$O$2:$O$15</c:f>
              <c:numCache>
                <c:formatCode>0.00</c:formatCode>
                <c:ptCount val="14"/>
                <c:pt idx="0">
                  <c:v>6.6239859695295165</c:v>
                </c:pt>
                <c:pt idx="1">
                  <c:v>6.4614341665962769</c:v>
                </c:pt>
                <c:pt idx="2">
                  <c:v>6.502072117329587</c:v>
                </c:pt>
                <c:pt idx="3">
                  <c:v>6.5529562108028525</c:v>
                </c:pt>
                <c:pt idx="4">
                  <c:v>6.0622229825628544</c:v>
                </c:pt>
                <c:pt idx="5">
                  <c:v>6.055035799119894</c:v>
                </c:pt>
                <c:pt idx="7">
                  <c:v>5.3321294795568468</c:v>
                </c:pt>
                <c:pt idx="8">
                  <c:v>4.7323961498484701</c:v>
                </c:pt>
                <c:pt idx="9">
                  <c:v>4.7911930438047845</c:v>
                </c:pt>
                <c:pt idx="10">
                  <c:v>4.3678376112298167</c:v>
                </c:pt>
                <c:pt idx="11">
                  <c:v>4.7340865040410369</c:v>
                </c:pt>
                <c:pt idx="12">
                  <c:v>4.464209838727534</c:v>
                </c:pt>
                <c:pt idx="13">
                  <c:v>4.591527408031344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130-1740-940B-21EA08036F32}"/>
            </c:ext>
          </c:extLst>
        </c:ser>
        <c:ser>
          <c:idx val="14"/>
          <c:order val="14"/>
          <c:tx>
            <c:strRef>
              <c:f>'Chart Data'!$P$1</c:f>
              <c:strCache>
                <c:ptCount val="1"/>
                <c:pt idx="0">
                  <c:v>United States - Gasoline</c:v>
                </c:pt>
              </c:strCache>
            </c:strRef>
          </c:tx>
          <c:spPr>
            <a:ln w="28575" cap="rnd">
              <a:solidFill>
                <a:srgbClr val="1F3AFF"/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Data'!$P$2:$P$15</c:f>
              <c:numCache>
                <c:formatCode>0.00</c:formatCode>
                <c:ptCount val="14"/>
                <c:pt idx="0">
                  <c:v>0.54183934311079895</c:v>
                </c:pt>
                <c:pt idx="1">
                  <c:v>0.54183934311079895</c:v>
                </c:pt>
                <c:pt idx="2">
                  <c:v>0.54183934311079895</c:v>
                </c:pt>
                <c:pt idx="3">
                  <c:v>0.52319011663096626</c:v>
                </c:pt>
                <c:pt idx="4">
                  <c:v>0.54058039334955388</c:v>
                </c:pt>
                <c:pt idx="5">
                  <c:v>0.55279520034427909</c:v>
                </c:pt>
                <c:pt idx="7">
                  <c:v>0.57129958709537643</c:v>
                </c:pt>
                <c:pt idx="8">
                  <c:v>0.54604570959790044</c:v>
                </c:pt>
                <c:pt idx="9">
                  <c:v>0.57208275149907883</c:v>
                </c:pt>
                <c:pt idx="10">
                  <c:v>0.56511106560385771</c:v>
                </c:pt>
                <c:pt idx="11">
                  <c:v>0.55099819168173592</c:v>
                </c:pt>
                <c:pt idx="12">
                  <c:v>0.51726360851754805</c:v>
                </c:pt>
                <c:pt idx="13">
                  <c:v>0.55333791840377733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30-1740-940B-21EA08036F32}"/>
            </c:ext>
          </c:extLst>
        </c:ser>
        <c:ser>
          <c:idx val="15"/>
          <c:order val="15"/>
          <c:tx>
            <c:strRef>
              <c:f>'Chart Data'!$Q$1</c:f>
              <c:strCache>
                <c:ptCount val="1"/>
                <c:pt idx="0">
                  <c:v>United States - Diesel</c:v>
                </c:pt>
              </c:strCache>
            </c:strRef>
          </c:tx>
          <c:spPr>
            <a:ln w="28575" cap="rnd">
              <a:solidFill>
                <a:srgbClr val="1F8BFF">
                  <a:alpha val="88235"/>
                </a:srgbClr>
              </a:solidFill>
              <a:round/>
            </a:ln>
            <a:effectLst/>
          </c:spPr>
          <c:marker>
            <c:symbol val="none"/>
          </c:marker>
          <c:cat>
            <c:numRef>
              <c:f>'Chart Data'!$A$2:$A$15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'Chart Data'!$Q$2:$Q$15</c:f>
              <c:numCache>
                <c:formatCode>0.00</c:formatCode>
                <c:ptCount val="14"/>
                <c:pt idx="0">
                  <c:v>0.62311524457741885</c:v>
                </c:pt>
                <c:pt idx="1">
                  <c:v>0.62311524457741885</c:v>
                </c:pt>
                <c:pt idx="2">
                  <c:v>0.62311524457741885</c:v>
                </c:pt>
                <c:pt idx="3">
                  <c:v>0.60166863412561122</c:v>
                </c:pt>
                <c:pt idx="4">
                  <c:v>0.60493520208164364</c:v>
                </c:pt>
                <c:pt idx="5">
                  <c:v>0.6170737120122185</c:v>
                </c:pt>
                <c:pt idx="7">
                  <c:v>0.62208177261496544</c:v>
                </c:pt>
                <c:pt idx="8">
                  <c:v>0.64312050241530505</c:v>
                </c:pt>
                <c:pt idx="9">
                  <c:v>0.66742987674892529</c:v>
                </c:pt>
                <c:pt idx="10">
                  <c:v>0.65929624320450075</c:v>
                </c:pt>
                <c:pt idx="11">
                  <c:v>0.64095708011957031</c:v>
                </c:pt>
                <c:pt idx="12">
                  <c:v>0.62971221906484109</c:v>
                </c:pt>
                <c:pt idx="13">
                  <c:v>0.67106939040458102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130-1740-940B-21EA08036F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7572432"/>
        <c:axId val="92961632"/>
      </c:lineChart>
      <c:catAx>
        <c:axId val="28757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961632"/>
        <c:crosses val="autoZero"/>
        <c:auto val="1"/>
        <c:lblAlgn val="ctr"/>
        <c:lblOffset val="100"/>
        <c:noMultiLvlLbl val="0"/>
      </c:catAx>
      <c:valAx>
        <c:axId val="929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>
                    <a:solidFill>
                      <a:schemeClr val="tx1"/>
                    </a:solidFill>
                  </a:rPr>
                  <a:t>Dollars per Gallon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57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489856</xdr:colOff>
      <xdr:row>2</xdr:row>
      <xdr:rowOff>9071</xdr:rowOff>
    </xdr:from>
    <xdr:to>
      <xdr:col>18</xdr:col>
      <xdr:colOff>134937</xdr:colOff>
      <xdr:row>47</xdr:row>
      <xdr:rowOff>15875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34C8CB3-376A-B94A-A173-AF7D064FD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16630</xdr:colOff>
      <xdr:row>16</xdr:row>
      <xdr:rowOff>22374</xdr:rowOff>
    </xdr:from>
    <xdr:to>
      <xdr:col>14</xdr:col>
      <xdr:colOff>12094</xdr:colOff>
      <xdr:row>53</xdr:row>
      <xdr:rowOff>61987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F8C89F-C904-19BD-8E0D-8922597EDB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ossil%20Fuels\Test%20histograms-inactive\Second%20try\NZ%20histogram2008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awlows\Library\Caches\TemporaryItems\Outlook%20Temp\Copy%20of%20OECD%20Fuel%20Taxes%202015_26May16_LA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llITRsHC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ossil%20Fuels\Histograms\InputData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oecdshare.oecd.org/ctp/divisions/TPS/Environmental%20Tax/Fossil%20Fuels/Top-down%20analysis/2012%20Q3%20Version/Final%20spreadsheets/POL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ossil%20Fuels\Test%20histograms-inactive\Third%20try\Australi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ossil%20Fuels\Histograms\Overall%20spreadsheet%20add%20on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ossil%20Fuels\conversion%20add-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oecdshare.oecd.org/ctp/divisions/TPS/Environmental%20Tax/Fossil%20Fuels/Top-down%20analysis/BRICS/Spreadsheets/2009EWEB%20BRIC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gure%20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gure%20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Hard2014ETRdata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CrossCountryResults2014-Statlink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NZdata"/>
      <sheetName val="Assumptions&amp;input"/>
      <sheetName val="Calculation"/>
      <sheetName val="Demo graphs"/>
      <sheetName val="Graph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"/>
      <sheetName val="Working"/>
      <sheetName val="OECD Data"/>
      <sheetName val="Avg Diesel Canada 2013"/>
      <sheetName val="Avg Gasoline Canada 2013"/>
    </sheetNames>
    <sheetDataSet>
      <sheetData sheetId="0" refreshError="1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ossCountry"/>
      <sheetName val="IntraCountry"/>
      <sheetName val="Tables"/>
      <sheetName val="RefinedTables BU"/>
      <sheetName val="RefinedTables"/>
      <sheetName val="ETSTables"/>
      <sheetName val="OECDBase"/>
      <sheetName val="Data"/>
      <sheetName val="OECDData"/>
      <sheetName val="CrossCountryCalculation"/>
      <sheetName val="IntraCountryCalculation"/>
      <sheetName val="TableCalculation"/>
      <sheetName val="RefinedTableCalculation"/>
      <sheetName val="ETSTableCalculation"/>
      <sheetName val="CrossCountryResults"/>
      <sheetName val="IntraCountryResults"/>
      <sheetName val="TableResults"/>
      <sheetName val="RefinedTableResults"/>
      <sheetName val="ETSTableResul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Australia"/>
      <sheetName val="Korea"/>
      <sheetName val="New Zealand"/>
      <sheetName val="Sweden (TJ)"/>
      <sheetName val="Sweden (CO2)"/>
    </sheetNames>
    <sheetDataSet>
      <sheetData sheetId="0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Data"/>
      <sheetName val="Assumptions&amp;Map"/>
      <sheetName val="MapOutput"/>
      <sheetName val="ITROutput"/>
      <sheetName val="NotIncluded"/>
      <sheetName val="Consultation"/>
      <sheetName val="TaxBaseDataTJ"/>
      <sheetName val="TaxBaseDataCO2"/>
      <sheetName val="TaxBaseGen"/>
      <sheetName val="DataCalculation"/>
      <sheetName val="GraphCalculation"/>
      <sheetName val="OECD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usldata"/>
      <sheetName val="AusldataES"/>
      <sheetName val="AusldataES (2)"/>
      <sheetName val="Assumptions&amp;input"/>
      <sheetName val="Calculation"/>
      <sheetName val="Demo graphs"/>
      <sheetName val="Graph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BaseData"/>
      <sheetName val="Assumptions"/>
      <sheetName val="Graph"/>
      <sheetName val="Notincluded"/>
      <sheetName val="Table for countries"/>
      <sheetName val="TaxBaseGen"/>
      <sheetName val="DataCalculation"/>
      <sheetName val="GraphCalculatio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KJKG"/>
      <sheetName val="Sheet1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ergy content table"/>
      <sheetName val="Working"/>
      <sheetName val="Data"/>
      <sheetName val="Data(TJ)"/>
      <sheetName val="Data(CF)"/>
      <sheetName val="Lookups"/>
      <sheetName val="Elec bar graphs"/>
      <sheetName val="MacroPaste"/>
      <sheetName val="OECD.Stat EWEB"/>
      <sheetName val="RevisedEWEB+"/>
      <sheetName val="OECD.Stat CF"/>
      <sheetName val="RevisedCF+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g3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g2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CurrData"/>
      <sheetName val="Sheet1"/>
      <sheetName val="ScatterPlot"/>
      <sheetName val="ScatterPlot (2)"/>
      <sheetName val="ScatterPlot (3)"/>
      <sheetName val="ScatterPlot (4)"/>
      <sheetName val="ScatterPlot (5)"/>
      <sheetName val="ScatterPlot (6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Data"/>
      <sheetName val="DetailedData"/>
      <sheetName val="MappingData"/>
      <sheetName val="WDIData"/>
      <sheetName val="ALLINMapData"/>
      <sheetName val="Fig12"/>
      <sheetName val="Fig13"/>
      <sheetName val="Fig14"/>
      <sheetName val="Fig15"/>
      <sheetName val="Fig16"/>
      <sheetName val="Fig17"/>
      <sheetName val="Fig18"/>
      <sheetName val="Fig19"/>
      <sheetName val="Fig20"/>
      <sheetName val="Fig21"/>
      <sheetName val="Fig22"/>
      <sheetName val="Fig23"/>
      <sheetName val="Fig24"/>
      <sheetName val="Fig25"/>
      <sheetName val="Fig26"/>
      <sheetName val="Fig27"/>
      <sheetName val="Fig28"/>
      <sheetName val="FigY"/>
      <sheetName val="Annex2"/>
      <sheetName val="WeightedAverageTables"/>
      <sheetName val="SimpleAverageTable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fhwa.dot.gov/policyinformation/statistics/2023/in1.cf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fhwa.dot.gov/policyinformation/statistics/2023/in1.cf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ls.gov/cpi/tables/supplemental-files/historical-cpi-u-20240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191F7-57AF-A748-B878-65B12B4CE70F}">
  <dimension ref="B1:E129"/>
  <sheetViews>
    <sheetView zoomScale="130" zoomScaleNormal="130" workbookViewId="0"/>
  </sheetViews>
  <sheetFormatPr defaultColWidth="11.453125" defaultRowHeight="12.5"/>
  <cols>
    <col min="3" max="3" width="16.453125" customWidth="1"/>
    <col min="4" max="4" width="15.81640625" style="19" customWidth="1"/>
    <col min="5" max="5" width="13.1796875" style="19" customWidth="1"/>
  </cols>
  <sheetData>
    <row r="1" spans="2:5" ht="13" thickBot="1"/>
    <row r="2" spans="2:5" ht="15.5">
      <c r="B2" s="41" t="s">
        <v>0</v>
      </c>
      <c r="C2" s="42"/>
      <c r="D2" s="42"/>
      <c r="E2" s="43"/>
    </row>
    <row r="3" spans="2:5" ht="13">
      <c r="B3" s="4" t="s">
        <v>17</v>
      </c>
      <c r="C3" s="2" t="s">
        <v>1</v>
      </c>
      <c r="D3" s="12" t="s">
        <v>14</v>
      </c>
      <c r="E3" s="13" t="s">
        <v>15</v>
      </c>
    </row>
    <row r="4" spans="2:5">
      <c r="B4" s="6">
        <v>2010</v>
      </c>
      <c r="C4" s="10" t="s">
        <v>7</v>
      </c>
      <c r="D4" s="14">
        <v>6.0956926099964877</v>
      </c>
      <c r="E4" s="15">
        <v>4.4566285970863211</v>
      </c>
    </row>
    <row r="5" spans="2:5">
      <c r="B5" s="6">
        <v>2010</v>
      </c>
      <c r="C5" s="10" t="s">
        <v>6</v>
      </c>
      <c r="D5" s="14">
        <v>5.9602327742187891</v>
      </c>
      <c r="E5" s="15">
        <v>4.5379044985529413</v>
      </c>
    </row>
    <row r="6" spans="2:5">
      <c r="B6" s="6">
        <v>2010</v>
      </c>
      <c r="C6" s="10" t="s">
        <v>5</v>
      </c>
      <c r="D6" s="14">
        <v>6.217606462196418</v>
      </c>
      <c r="E6" s="15">
        <v>4.7681862193750311</v>
      </c>
    </row>
    <row r="7" spans="2:5">
      <c r="B7" s="6">
        <v>2010</v>
      </c>
      <c r="C7" s="10" t="s">
        <v>4</v>
      </c>
      <c r="D7" s="14">
        <v>5.6757671190856192</v>
      </c>
      <c r="E7" s="15">
        <v>4.5379044985529413</v>
      </c>
    </row>
    <row r="8" spans="2:5">
      <c r="B8" s="6">
        <v>2010</v>
      </c>
      <c r="C8" s="10" t="s">
        <v>8</v>
      </c>
      <c r="D8" s="14">
        <v>3.8335133525089025</v>
      </c>
      <c r="E8" s="15">
        <v>2.4789149947319054</v>
      </c>
    </row>
    <row r="9" spans="2:5">
      <c r="B9" s="6">
        <v>2010</v>
      </c>
      <c r="C9" s="10" t="s">
        <v>3</v>
      </c>
      <c r="D9" s="14">
        <v>6.8407217067738362</v>
      </c>
      <c r="E9" s="15">
        <v>4.4566285970863211</v>
      </c>
    </row>
    <row r="10" spans="2:5">
      <c r="B10" s="6">
        <v>2010</v>
      </c>
      <c r="C10" s="10" t="s">
        <v>2</v>
      </c>
      <c r="D10" s="14">
        <v>6.5562560516406672</v>
      </c>
      <c r="E10" s="15">
        <v>6.6239859695295165</v>
      </c>
    </row>
    <row r="11" spans="2:5">
      <c r="B11" s="6">
        <v>2010</v>
      </c>
      <c r="C11" s="3" t="s">
        <v>9</v>
      </c>
      <c r="D11" s="14">
        <v>0.54183934311079895</v>
      </c>
      <c r="E11" s="15">
        <v>0.62311524457741885</v>
      </c>
    </row>
    <row r="12" spans="2:5">
      <c r="B12" s="6">
        <v>2011</v>
      </c>
      <c r="C12" s="3" t="s">
        <v>7</v>
      </c>
      <c r="D12" s="14">
        <v>5.8654108891743988</v>
      </c>
      <c r="E12" s="15">
        <v>4.4972665478196312</v>
      </c>
    </row>
    <row r="13" spans="2:5">
      <c r="B13" s="6">
        <v>2011</v>
      </c>
      <c r="C13" s="3" t="s">
        <v>6</v>
      </c>
      <c r="D13" s="14">
        <v>5.7028590862411583</v>
      </c>
      <c r="E13" s="15">
        <v>4.4024446627752409</v>
      </c>
    </row>
    <row r="14" spans="2:5">
      <c r="B14" s="6">
        <v>2011</v>
      </c>
      <c r="C14" s="3" t="s">
        <v>5</v>
      </c>
      <c r="D14" s="14">
        <v>5.9602327742187891</v>
      </c>
      <c r="E14" s="15">
        <v>4.6191804000195607</v>
      </c>
    </row>
    <row r="15" spans="2:5">
      <c r="B15" s="6">
        <v>2011</v>
      </c>
      <c r="C15" s="3" t="s">
        <v>4</v>
      </c>
      <c r="D15" s="14">
        <v>6.6239859695295165</v>
      </c>
      <c r="E15" s="15">
        <v>5.8654108891743988</v>
      </c>
    </row>
    <row r="16" spans="2:5">
      <c r="B16" s="6">
        <v>2011</v>
      </c>
      <c r="C16" s="3" t="s">
        <v>8</v>
      </c>
      <c r="D16" s="14">
        <v>4.3482607284641617</v>
      </c>
      <c r="E16" s="15">
        <v>2.7091967155539947</v>
      </c>
    </row>
    <row r="17" spans="2:5">
      <c r="B17" s="6">
        <v>2011</v>
      </c>
      <c r="C17" s="3" t="s">
        <v>3</v>
      </c>
      <c r="D17" s="14">
        <v>6.5562560516406672</v>
      </c>
      <c r="E17" s="15">
        <v>4.3211687613086216</v>
      </c>
    </row>
    <row r="18" spans="2:5">
      <c r="B18" s="6">
        <v>2011</v>
      </c>
      <c r="C18" s="3" t="s">
        <v>2</v>
      </c>
      <c r="D18" s="14">
        <v>6.3530662979741184</v>
      </c>
      <c r="E18" s="15">
        <v>6.4614341665962769</v>
      </c>
    </row>
    <row r="19" spans="2:5">
      <c r="B19" s="6">
        <v>2011</v>
      </c>
      <c r="C19" s="3" t="s">
        <v>9</v>
      </c>
      <c r="D19" s="14">
        <v>0.54183934311079895</v>
      </c>
      <c r="E19" s="15">
        <v>0.62311524457741885</v>
      </c>
    </row>
    <row r="20" spans="2:5">
      <c r="B20" s="6">
        <v>2012</v>
      </c>
      <c r="C20" s="3" t="s">
        <v>7</v>
      </c>
      <c r="D20" s="14">
        <v>6.0008707249520974</v>
      </c>
      <c r="E20" s="15">
        <v>4.5379044985529413</v>
      </c>
    </row>
    <row r="21" spans="2:5">
      <c r="B21" s="6">
        <v>2012</v>
      </c>
      <c r="C21" s="3" t="s">
        <v>6</v>
      </c>
      <c r="D21" s="14">
        <v>5.8383189220188578</v>
      </c>
      <c r="E21" s="15">
        <v>4.4701745806640911</v>
      </c>
    </row>
    <row r="22" spans="2:5">
      <c r="B22" s="6">
        <v>2012</v>
      </c>
      <c r="C22" s="3" t="s">
        <v>5</v>
      </c>
      <c r="D22" s="14">
        <v>6.1227845771520277</v>
      </c>
      <c r="E22" s="15">
        <v>4.6869103179084108</v>
      </c>
    </row>
    <row r="23" spans="2:5">
      <c r="B23" s="6">
        <v>2012</v>
      </c>
      <c r="C23" s="3" t="s">
        <v>4</v>
      </c>
      <c r="D23" s="14">
        <v>6.7594458053072168</v>
      </c>
      <c r="E23" s="15">
        <v>5.892502856329938</v>
      </c>
    </row>
    <row r="24" spans="2:5">
      <c r="B24" s="6">
        <v>2012</v>
      </c>
      <c r="C24" s="3" t="s">
        <v>8</v>
      </c>
      <c r="D24" s="14">
        <v>4.2263468762642322</v>
      </c>
      <c r="E24" s="15">
        <v>2.6956507319762246</v>
      </c>
    </row>
    <row r="25" spans="2:5">
      <c r="B25" s="6">
        <v>2012</v>
      </c>
      <c r="C25" s="3" t="s">
        <v>3</v>
      </c>
      <c r="D25" s="14">
        <v>6.786537772462756</v>
      </c>
      <c r="E25" s="15">
        <v>4.429536629930781</v>
      </c>
    </row>
    <row r="26" spans="2:5">
      <c r="B26" s="6">
        <v>2012</v>
      </c>
      <c r="C26" s="3" t="s">
        <v>2</v>
      </c>
      <c r="D26" s="14">
        <v>6.4749801501740478</v>
      </c>
      <c r="E26" s="15">
        <v>6.502072117329587</v>
      </c>
    </row>
    <row r="27" spans="2:5">
      <c r="B27" s="6">
        <v>2012</v>
      </c>
      <c r="C27" s="3" t="s">
        <v>9</v>
      </c>
      <c r="D27" s="14">
        <v>0.54183934311079895</v>
      </c>
      <c r="E27" s="15">
        <v>0.62311524457741885</v>
      </c>
    </row>
    <row r="28" spans="2:5">
      <c r="B28" s="6">
        <v>2013</v>
      </c>
      <c r="C28" s="3" t="s">
        <v>7</v>
      </c>
      <c r="D28" s="14">
        <v>5.9643673295930153</v>
      </c>
      <c r="E28" s="15">
        <v>4.525594508857858</v>
      </c>
    </row>
    <row r="29" spans="2:5">
      <c r="B29" s="6">
        <v>2013</v>
      </c>
      <c r="C29" s="3" t="s">
        <v>6</v>
      </c>
      <c r="D29" s="14">
        <v>5.8466495533510479</v>
      </c>
      <c r="E29" s="15">
        <v>4.473275497194761</v>
      </c>
    </row>
    <row r="30" spans="2:5">
      <c r="B30" s="6">
        <v>2013</v>
      </c>
      <c r="C30" s="3" t="s">
        <v>5</v>
      </c>
      <c r="D30" s="14">
        <v>6.1344041174980797</v>
      </c>
      <c r="E30" s="15">
        <v>4.7348705555102448</v>
      </c>
    </row>
    <row r="31" spans="2:5">
      <c r="B31" s="6">
        <v>2013</v>
      </c>
      <c r="C31" s="3" t="s">
        <v>4</v>
      </c>
      <c r="D31" s="14">
        <v>7.0892260803495928</v>
      </c>
      <c r="E31" s="15">
        <v>6.2390421408242718</v>
      </c>
    </row>
    <row r="32" spans="2:5">
      <c r="B32" s="6">
        <v>2013</v>
      </c>
      <c r="C32" s="3" t="s">
        <v>8</v>
      </c>
      <c r="D32" s="14">
        <v>3.230698970196217</v>
      </c>
      <c r="E32" s="15">
        <v>2.079680713608091</v>
      </c>
    </row>
    <row r="33" spans="2:5">
      <c r="B33" s="6">
        <v>2013</v>
      </c>
      <c r="C33" s="3" t="s">
        <v>3</v>
      </c>
      <c r="D33" s="14">
        <v>7.1284653390969153</v>
      </c>
      <c r="E33" s="15">
        <v>4.7087110496786968</v>
      </c>
    </row>
    <row r="34" spans="2:5">
      <c r="B34" s="6">
        <v>2013</v>
      </c>
      <c r="C34" s="3" t="s">
        <v>2</v>
      </c>
      <c r="D34" s="14">
        <v>6.4352384345608851</v>
      </c>
      <c r="E34" s="15">
        <v>6.5529562108028525</v>
      </c>
    </row>
    <row r="35" spans="2:5">
      <c r="B35" s="6">
        <v>2013</v>
      </c>
      <c r="C35" s="3" t="s">
        <v>9</v>
      </c>
      <c r="D35" s="14">
        <v>0.52319011663096626</v>
      </c>
      <c r="E35" s="15">
        <v>0.60166863412561122</v>
      </c>
    </row>
    <row r="36" spans="2:5">
      <c r="B36" s="6">
        <v>2014</v>
      </c>
      <c r="C36" s="3" t="s">
        <v>7</v>
      </c>
      <c r="D36" s="14">
        <v>5.2256104690456873</v>
      </c>
      <c r="E36" s="15">
        <v>3.9127723709110569</v>
      </c>
    </row>
    <row r="37" spans="2:5">
      <c r="B37" s="6">
        <v>2014</v>
      </c>
      <c r="C37" s="3" t="s">
        <v>6</v>
      </c>
      <c r="D37" s="14">
        <v>5.1483846985671802</v>
      </c>
      <c r="E37" s="15">
        <v>3.9127723709110569</v>
      </c>
    </row>
    <row r="38" spans="2:5">
      <c r="B38" s="6">
        <v>2014</v>
      </c>
      <c r="C38" s="3" t="s">
        <v>5</v>
      </c>
      <c r="D38" s="14">
        <v>5.3929329717491221</v>
      </c>
      <c r="E38" s="15">
        <v>4.105836797107326</v>
      </c>
    </row>
    <row r="39" spans="2:5">
      <c r="B39" s="6">
        <v>2014</v>
      </c>
      <c r="C39" s="3" t="s">
        <v>4</v>
      </c>
      <c r="D39" s="14">
        <v>6.2166745235198704</v>
      </c>
      <c r="E39" s="15">
        <v>5.4444168187347932</v>
      </c>
    </row>
    <row r="40" spans="2:5">
      <c r="B40" s="6">
        <v>2014</v>
      </c>
      <c r="C40" s="3" t="s">
        <v>8</v>
      </c>
      <c r="D40" s="14">
        <v>2.8573535077047851</v>
      </c>
      <c r="E40" s="15">
        <v>1.8405475297377669</v>
      </c>
    </row>
    <row r="41" spans="2:5">
      <c r="B41" s="6">
        <v>2014</v>
      </c>
      <c r="C41" s="3" t="s">
        <v>3</v>
      </c>
      <c r="D41" s="14">
        <v>6.3711260644768855</v>
      </c>
      <c r="E41" s="15">
        <v>4.363256032035685</v>
      </c>
    </row>
    <row r="42" spans="2:5">
      <c r="B42" s="6">
        <v>2014</v>
      </c>
      <c r="C42" s="3" t="s">
        <v>2</v>
      </c>
      <c r="D42" s="14">
        <v>5.9978681738307653</v>
      </c>
      <c r="E42" s="15">
        <v>6.0622229825628544</v>
      </c>
    </row>
    <row r="43" spans="2:5">
      <c r="B43" s="6">
        <v>2014</v>
      </c>
      <c r="C43" s="3" t="s">
        <v>9</v>
      </c>
      <c r="D43" s="14">
        <v>0.54058039334955388</v>
      </c>
      <c r="E43" s="15">
        <v>0.60493520208164364</v>
      </c>
    </row>
    <row r="44" spans="2:5">
      <c r="B44" s="6">
        <v>2015</v>
      </c>
      <c r="C44" s="3" t="s">
        <v>7</v>
      </c>
      <c r="D44" s="14">
        <v>5.2194151474366812</v>
      </c>
      <c r="E44" s="15">
        <v>3.9081335094107175</v>
      </c>
    </row>
    <row r="45" spans="2:5">
      <c r="B45" s="6">
        <v>2015</v>
      </c>
      <c r="C45" s="3" t="s">
        <v>6</v>
      </c>
      <c r="D45" s="14">
        <v>5.1422809334351545</v>
      </c>
      <c r="E45" s="15">
        <v>3.9081335094107175</v>
      </c>
    </row>
    <row r="46" spans="2:5">
      <c r="B46" s="6">
        <v>2015</v>
      </c>
      <c r="C46" s="3" t="s">
        <v>5</v>
      </c>
      <c r="D46" s="14">
        <v>5.3865392777733252</v>
      </c>
      <c r="E46" s="15">
        <v>4.1009690444145352</v>
      </c>
    </row>
    <row r="47" spans="2:5">
      <c r="B47" s="6">
        <v>2015</v>
      </c>
      <c r="C47" s="3" t="s">
        <v>4</v>
      </c>
      <c r="D47" s="14">
        <v>6.2093042271229493</v>
      </c>
      <c r="E47" s="15">
        <v>5.4379620871076764</v>
      </c>
    </row>
    <row r="48" spans="2:5">
      <c r="B48" s="6">
        <v>2015</v>
      </c>
      <c r="C48" s="3" t="s">
        <v>8</v>
      </c>
      <c r="D48" s="14">
        <v>2.8539659180565109</v>
      </c>
      <c r="E48" s="15">
        <v>1.8383654337030677</v>
      </c>
    </row>
    <row r="49" spans="2:5">
      <c r="B49" s="6">
        <v>2015</v>
      </c>
      <c r="C49" s="3" t="s">
        <v>3</v>
      </c>
      <c r="D49" s="14">
        <v>6.3635726551260037</v>
      </c>
      <c r="E49" s="15">
        <v>4.3580830910862938</v>
      </c>
    </row>
    <row r="50" spans="2:5">
      <c r="B50" s="6">
        <v>2015</v>
      </c>
      <c r="C50" s="3" t="s">
        <v>2</v>
      </c>
      <c r="D50" s="14">
        <v>5.990757287451955</v>
      </c>
      <c r="E50" s="15">
        <v>6.055035799119894</v>
      </c>
    </row>
    <row r="51" spans="2:5">
      <c r="B51" s="6">
        <v>2015</v>
      </c>
      <c r="C51" s="3" t="s">
        <v>9</v>
      </c>
      <c r="D51" s="14">
        <v>0.55279520034427909</v>
      </c>
      <c r="E51" s="15">
        <v>0.6170737120122185</v>
      </c>
    </row>
    <row r="52" spans="2:5">
      <c r="B52" s="6">
        <v>2016</v>
      </c>
      <c r="C52" s="3" t="s">
        <v>7</v>
      </c>
      <c r="D52" s="16"/>
      <c r="E52" s="20"/>
    </row>
    <row r="53" spans="2:5">
      <c r="B53" s="6">
        <v>2016</v>
      </c>
      <c r="C53" s="3" t="s">
        <v>6</v>
      </c>
      <c r="D53" s="16"/>
      <c r="E53" s="20"/>
    </row>
    <row r="54" spans="2:5">
      <c r="B54" s="6">
        <v>2016</v>
      </c>
      <c r="C54" s="3" t="s">
        <v>5</v>
      </c>
      <c r="D54" s="16"/>
      <c r="E54" s="20"/>
    </row>
    <row r="55" spans="2:5">
      <c r="B55" s="6">
        <v>2016</v>
      </c>
      <c r="C55" s="3" t="s">
        <v>4</v>
      </c>
      <c r="D55" s="16"/>
      <c r="E55" s="20"/>
    </row>
    <row r="56" spans="2:5">
      <c r="B56" s="6">
        <v>2016</v>
      </c>
      <c r="C56" s="3" t="s">
        <v>8</v>
      </c>
      <c r="D56" s="16"/>
      <c r="E56" s="20"/>
    </row>
    <row r="57" spans="2:5">
      <c r="B57" s="6">
        <v>2016</v>
      </c>
      <c r="C57" s="3" t="s">
        <v>3</v>
      </c>
      <c r="D57" s="16"/>
      <c r="E57" s="20"/>
    </row>
    <row r="58" spans="2:5">
      <c r="B58" s="6">
        <v>2016</v>
      </c>
      <c r="C58" s="3" t="s">
        <v>2</v>
      </c>
      <c r="D58" s="16"/>
      <c r="E58" s="20"/>
    </row>
    <row r="59" spans="2:5">
      <c r="B59" s="6">
        <v>2016</v>
      </c>
      <c r="C59" s="3" t="s">
        <v>9</v>
      </c>
      <c r="D59" s="16"/>
      <c r="E59" s="20"/>
    </row>
    <row r="60" spans="2:5">
      <c r="B60" s="6">
        <v>2017</v>
      </c>
      <c r="C60" s="3" t="s">
        <v>7</v>
      </c>
      <c r="D60" s="14">
        <v>4.4561367793439359</v>
      </c>
      <c r="E60" s="15">
        <v>3.7832728212093816</v>
      </c>
    </row>
    <row r="61" spans="2:5">
      <c r="B61" s="6">
        <v>2017</v>
      </c>
      <c r="C61" s="3" t="s">
        <v>6</v>
      </c>
      <c r="D61" s="14">
        <v>4.5957877895228059</v>
      </c>
      <c r="E61" s="15">
        <v>3.8848371922485598</v>
      </c>
    </row>
    <row r="62" spans="2:5">
      <c r="B62" s="6">
        <v>2017</v>
      </c>
      <c r="C62" s="3" t="s">
        <v>5</v>
      </c>
      <c r="D62" s="14">
        <v>4.5069189648635248</v>
      </c>
      <c r="E62" s="15">
        <v>3.3897108834325667</v>
      </c>
    </row>
    <row r="63" spans="2:5">
      <c r="B63" s="6">
        <v>2017</v>
      </c>
      <c r="C63" s="3" t="s">
        <v>4</v>
      </c>
      <c r="D63" s="14">
        <v>5.1797829229980792</v>
      </c>
      <c r="E63" s="15">
        <v>4.4688323257238336</v>
      </c>
    </row>
    <row r="64" spans="2:5">
      <c r="B64" s="6">
        <v>2017</v>
      </c>
      <c r="C64" s="3" t="s">
        <v>8</v>
      </c>
      <c r="D64" s="14">
        <v>2.8564979354768818</v>
      </c>
      <c r="E64" s="15">
        <v>1.80276758594541</v>
      </c>
    </row>
    <row r="65" spans="2:5">
      <c r="B65" s="6">
        <v>2017</v>
      </c>
      <c r="C65" s="3" t="s">
        <v>3</v>
      </c>
      <c r="D65" s="14">
        <v>5.4083027578362293</v>
      </c>
      <c r="E65" s="15">
        <v>3.6436218110305121</v>
      </c>
    </row>
    <row r="66" spans="2:5">
      <c r="B66" s="6">
        <v>2017</v>
      </c>
      <c r="C66" s="3" t="s">
        <v>2</v>
      </c>
      <c r="D66" s="14">
        <v>5.2813472940372579</v>
      </c>
      <c r="E66" s="15">
        <v>5.3321294795568468</v>
      </c>
    </row>
    <row r="67" spans="2:5">
      <c r="B67" s="6">
        <v>2017</v>
      </c>
      <c r="C67" s="3" t="s">
        <v>9</v>
      </c>
      <c r="D67" s="14">
        <v>0.57129958709537643</v>
      </c>
      <c r="E67" s="15">
        <v>0.62208177261496544</v>
      </c>
    </row>
    <row r="68" spans="2:5">
      <c r="B68" s="6">
        <v>2018</v>
      </c>
      <c r="C68" s="3" t="s">
        <v>7</v>
      </c>
      <c r="D68" s="14">
        <v>4.3198282803745016</v>
      </c>
      <c r="E68" s="15">
        <v>4.4533061204984321</v>
      </c>
    </row>
    <row r="69" spans="2:5">
      <c r="B69" s="6">
        <v>2018</v>
      </c>
      <c r="C69" s="3" t="s">
        <v>6</v>
      </c>
      <c r="D69" s="14">
        <v>4.8537396408702262</v>
      </c>
      <c r="E69" s="15">
        <v>4.4290374222940816</v>
      </c>
    </row>
    <row r="70" spans="2:5">
      <c r="B70" s="6">
        <v>2018</v>
      </c>
      <c r="C70" s="3" t="s">
        <v>5</v>
      </c>
      <c r="D70" s="14">
        <v>4.6595900552354168</v>
      </c>
      <c r="E70" s="15">
        <v>3.6039016833461432</v>
      </c>
    </row>
    <row r="71" spans="2:5">
      <c r="B71" s="6">
        <v>2018</v>
      </c>
      <c r="C71" s="3" t="s">
        <v>4</v>
      </c>
      <c r="D71" s="14">
        <v>5.290576208548547</v>
      </c>
      <c r="E71" s="15">
        <v>4.1014099965353408</v>
      </c>
    </row>
    <row r="72" spans="2:5">
      <c r="B72" s="6">
        <v>2018</v>
      </c>
      <c r="C72" s="3" t="s">
        <v>8</v>
      </c>
      <c r="D72" s="14">
        <v>2.9001094354199601</v>
      </c>
      <c r="E72" s="15">
        <v>1.8686897617350371</v>
      </c>
    </row>
    <row r="73" spans="2:5">
      <c r="B73" s="6">
        <v>2018</v>
      </c>
      <c r="C73" s="3" t="s">
        <v>3</v>
      </c>
      <c r="D73" s="14">
        <v>5.4968601432855317</v>
      </c>
      <c r="E73" s="15">
        <v>3.8223199671853032</v>
      </c>
    </row>
    <row r="74" spans="2:5">
      <c r="B74" s="6">
        <v>2018</v>
      </c>
      <c r="C74" s="3" t="s">
        <v>2</v>
      </c>
      <c r="D74" s="14">
        <v>4.6474557061332415</v>
      </c>
      <c r="E74" s="15">
        <v>4.7323961498484701</v>
      </c>
    </row>
    <row r="75" spans="2:5">
      <c r="B75" s="6">
        <v>2018</v>
      </c>
      <c r="C75" s="3" t="s">
        <v>9</v>
      </c>
      <c r="D75" s="14">
        <v>0.54604570959790044</v>
      </c>
      <c r="E75" s="15">
        <v>0.64312050241530505</v>
      </c>
    </row>
    <row r="76" spans="2:5">
      <c r="B76" s="6">
        <v>2019</v>
      </c>
      <c r="C76" s="3" t="s">
        <v>7</v>
      </c>
      <c r="D76" s="14">
        <v>4.2429470736181676</v>
      </c>
      <c r="E76" s="15">
        <v>4.2906206362430908</v>
      </c>
    </row>
    <row r="77" spans="2:5">
      <c r="B77" s="6">
        <v>2019</v>
      </c>
      <c r="C77" s="3" t="s">
        <v>6</v>
      </c>
      <c r="D77" s="14">
        <v>4.7554378718360928</v>
      </c>
      <c r="E77" s="15">
        <v>4.2787022455868602</v>
      </c>
    </row>
    <row r="78" spans="2:5">
      <c r="B78" s="6">
        <v>2019</v>
      </c>
      <c r="C78" s="3" t="s">
        <v>5</v>
      </c>
      <c r="D78" s="14">
        <v>4.3978861521491686</v>
      </c>
      <c r="E78" s="15">
        <v>3.372904555713319</v>
      </c>
    </row>
    <row r="79" spans="2:5">
      <c r="B79" s="6">
        <v>2019</v>
      </c>
      <c r="C79" s="3" t="s">
        <v>4</v>
      </c>
      <c r="D79" s="14">
        <v>5.089152810210555</v>
      </c>
      <c r="E79" s="15">
        <v>4.4455597147740917</v>
      </c>
    </row>
    <row r="80" spans="2:5">
      <c r="B80" s="6">
        <v>2019</v>
      </c>
      <c r="C80" s="3" t="s">
        <v>8</v>
      </c>
      <c r="D80" s="14">
        <v>2.9557608827452406</v>
      </c>
      <c r="E80" s="15">
        <v>1.9188608956531603</v>
      </c>
    </row>
    <row r="81" spans="2:5">
      <c r="B81" s="6">
        <v>2019</v>
      </c>
      <c r="C81" s="3" t="s">
        <v>3</v>
      </c>
      <c r="D81" s="14">
        <v>5.4586229205537107</v>
      </c>
      <c r="E81" s="15">
        <v>3.7423746660564738</v>
      </c>
    </row>
    <row r="82" spans="2:5">
      <c r="B82" s="6">
        <v>2019</v>
      </c>
      <c r="C82" s="3" t="s">
        <v>2</v>
      </c>
      <c r="D82" s="14">
        <v>4.7435194811798613</v>
      </c>
      <c r="E82" s="15">
        <v>4.7911930438047845</v>
      </c>
    </row>
    <row r="83" spans="2:5">
      <c r="B83" s="6">
        <v>2019</v>
      </c>
      <c r="C83" s="3" t="s">
        <v>9</v>
      </c>
      <c r="D83" s="14">
        <v>0.57208275149907883</v>
      </c>
      <c r="E83" s="15">
        <v>0.66742987674892529</v>
      </c>
    </row>
    <row r="84" spans="2:5">
      <c r="B84" s="6">
        <v>2020</v>
      </c>
      <c r="C84" s="3" t="s">
        <v>7</v>
      </c>
      <c r="D84" s="14">
        <v>4.5091153776307813</v>
      </c>
      <c r="E84" s="15">
        <v>4.5326616720309421</v>
      </c>
    </row>
    <row r="85" spans="2:5">
      <c r="B85" s="6">
        <v>2020</v>
      </c>
      <c r="C85" s="3" t="s">
        <v>6</v>
      </c>
      <c r="D85" s="14">
        <v>5.0035875600341573</v>
      </c>
      <c r="E85" s="15">
        <v>4.4737959360305402</v>
      </c>
    </row>
    <row r="86" spans="2:5">
      <c r="B86" s="6">
        <v>2020</v>
      </c>
      <c r="C86" s="3" t="s">
        <v>5</v>
      </c>
      <c r="D86" s="14">
        <v>4.5326616720309421</v>
      </c>
      <c r="E86" s="15">
        <v>3.4024395408232269</v>
      </c>
    </row>
    <row r="87" spans="2:5">
      <c r="B87" s="6">
        <v>2020</v>
      </c>
      <c r="C87" s="3" t="s">
        <v>4</v>
      </c>
      <c r="D87" s="14">
        <v>5.3803282704367295</v>
      </c>
      <c r="E87" s="15">
        <v>4.6503931440317459</v>
      </c>
    </row>
    <row r="88" spans="2:5">
      <c r="B88" s="6">
        <v>2020</v>
      </c>
      <c r="C88" s="3" t="s">
        <v>8</v>
      </c>
      <c r="D88" s="14">
        <v>3.0492451248208154</v>
      </c>
      <c r="E88" s="15">
        <v>1.8366109632125376</v>
      </c>
    </row>
    <row r="89" spans="2:5">
      <c r="B89" s="6">
        <v>2020</v>
      </c>
      <c r="C89" s="3" t="s">
        <v>3</v>
      </c>
      <c r="D89" s="14">
        <v>5.8865736000401849</v>
      </c>
      <c r="E89" s="15">
        <v>3.9675506064270847</v>
      </c>
    </row>
    <row r="90" spans="2:5">
      <c r="B90" s="6">
        <v>2020</v>
      </c>
      <c r="C90" s="3" t="s">
        <v>2</v>
      </c>
      <c r="D90" s="14">
        <v>4.2971987280293344</v>
      </c>
      <c r="E90" s="15">
        <v>4.3678376112298167</v>
      </c>
    </row>
    <row r="91" spans="2:5">
      <c r="B91" s="6">
        <v>2020</v>
      </c>
      <c r="C91" s="3" t="s">
        <v>9</v>
      </c>
      <c r="D91" s="14">
        <v>0.56511106560385771</v>
      </c>
      <c r="E91" s="15">
        <v>0.65929624320450075</v>
      </c>
    </row>
    <row r="92" spans="2:5">
      <c r="B92" s="6">
        <v>2021</v>
      </c>
      <c r="C92" s="3" t="s">
        <v>7</v>
      </c>
      <c r="D92" s="14">
        <v>4.2280677565782181</v>
      </c>
      <c r="E92" s="15">
        <v>4.2393126176329483</v>
      </c>
    </row>
    <row r="93" spans="2:5">
      <c r="B93" s="6">
        <v>2021</v>
      </c>
      <c r="C93" s="3" t="s">
        <v>6</v>
      </c>
      <c r="D93" s="14">
        <v>4.6216378934937445</v>
      </c>
      <c r="E93" s="15">
        <v>4.1493537291951137</v>
      </c>
    </row>
    <row r="94" spans="2:5">
      <c r="B94" s="6">
        <v>2021</v>
      </c>
      <c r="C94" s="3" t="s">
        <v>5</v>
      </c>
      <c r="D94" s="14">
        <v>4.4079855334538873</v>
      </c>
      <c r="E94" s="15">
        <v>3.4184377606377088</v>
      </c>
    </row>
    <row r="95" spans="2:5">
      <c r="B95" s="6">
        <v>2021</v>
      </c>
      <c r="C95" s="3" t="s">
        <v>4</v>
      </c>
      <c r="D95" s="14">
        <v>4.9814734472450821</v>
      </c>
      <c r="E95" s="15">
        <v>4.3405163671255114</v>
      </c>
    </row>
    <row r="96" spans="2:5">
      <c r="B96" s="6">
        <v>2021</v>
      </c>
      <c r="C96" s="3" t="s">
        <v>8</v>
      </c>
      <c r="D96" s="14">
        <v>2.6987666531350332</v>
      </c>
      <c r="E96" s="15">
        <v>1.7541983245377717</v>
      </c>
    </row>
    <row r="97" spans="2:5">
      <c r="B97" s="6">
        <v>2021</v>
      </c>
      <c r="C97" s="3" t="s">
        <v>3</v>
      </c>
      <c r="D97" s="14">
        <v>5.5774510831457356</v>
      </c>
      <c r="E97" s="15">
        <v>3.868232202826881</v>
      </c>
    </row>
    <row r="98" spans="2:5">
      <c r="B98" s="6">
        <v>2021</v>
      </c>
      <c r="C98" s="3" t="s">
        <v>2</v>
      </c>
      <c r="D98" s="14">
        <v>4.6778621987673912</v>
      </c>
      <c r="E98" s="15">
        <v>4.7340865040410369</v>
      </c>
    </row>
    <row r="99" spans="2:5">
      <c r="B99" s="6">
        <v>2021</v>
      </c>
      <c r="C99" s="3" t="s">
        <v>9</v>
      </c>
      <c r="D99" s="14">
        <v>0.55099819168173592</v>
      </c>
      <c r="E99" s="15">
        <v>0.64095708011957031</v>
      </c>
    </row>
    <row r="100" spans="2:5">
      <c r="B100" s="6">
        <v>2022</v>
      </c>
      <c r="C100" s="3" t="s">
        <v>7</v>
      </c>
      <c r="D100" s="14">
        <v>3.6770695648964828</v>
      </c>
      <c r="E100" s="15">
        <v>3.4634172048566261</v>
      </c>
    </row>
    <row r="101" spans="2:5">
      <c r="B101" s="6">
        <v>2022</v>
      </c>
      <c r="C101" s="3" t="s">
        <v>6</v>
      </c>
      <c r="D101" s="14">
        <v>4.0818845628667377</v>
      </c>
      <c r="E101" s="15">
        <v>3.868232202826881</v>
      </c>
    </row>
    <row r="102" spans="2:5">
      <c r="B102" s="6">
        <v>2022</v>
      </c>
      <c r="C102" s="3" t="s">
        <v>5</v>
      </c>
      <c r="D102" s="14">
        <v>4.0593948407572791</v>
      </c>
      <c r="E102" s="15">
        <v>3.407192899582979</v>
      </c>
    </row>
    <row r="103" spans="2:5">
      <c r="B103" s="6">
        <v>2022</v>
      </c>
      <c r="C103" s="3" t="s">
        <v>4</v>
      </c>
      <c r="D103" s="14">
        <v>3.2834994279809568</v>
      </c>
      <c r="E103" s="15">
        <v>2.9573984573938072</v>
      </c>
    </row>
    <row r="104" spans="2:5">
      <c r="B104" s="6">
        <v>2022</v>
      </c>
      <c r="C104" s="3" t="s">
        <v>8</v>
      </c>
      <c r="D104" s="14">
        <v>2.0690544340701922</v>
      </c>
      <c r="E104" s="15">
        <v>1.3381384655127873</v>
      </c>
    </row>
    <row r="105" spans="2:5">
      <c r="B105" s="6">
        <v>2022</v>
      </c>
      <c r="C105" s="3" t="s">
        <v>3</v>
      </c>
      <c r="D105" s="14">
        <v>4.2393126176329483</v>
      </c>
      <c r="E105" s="15">
        <v>3.3509685943093328</v>
      </c>
    </row>
    <row r="106" spans="2:5">
      <c r="B106" s="6">
        <v>2022</v>
      </c>
      <c r="C106" s="3" t="s">
        <v>2</v>
      </c>
      <c r="D106" s="14">
        <v>4.1381088681403844</v>
      </c>
      <c r="E106" s="15">
        <v>4.464209838727534</v>
      </c>
    </row>
    <row r="107" spans="2:5">
      <c r="B107" s="6">
        <v>2022</v>
      </c>
      <c r="C107" s="3" t="s">
        <v>9</v>
      </c>
      <c r="D107" s="14">
        <v>0.51726360851754805</v>
      </c>
      <c r="E107" s="15">
        <v>0.62971221906484109</v>
      </c>
    </row>
    <row r="108" spans="2:5">
      <c r="B108" s="6">
        <v>2023</v>
      </c>
      <c r="C108" s="3" t="s">
        <v>7</v>
      </c>
      <c r="D108" s="14">
        <v>4.3207450224294952</v>
      </c>
      <c r="E108" s="15">
        <v>4.4502496416303794</v>
      </c>
    </row>
    <row r="109" spans="2:5">
      <c r="B109" s="6">
        <v>2023</v>
      </c>
      <c r="C109" s="3" t="s">
        <v>6</v>
      </c>
      <c r="D109" s="14">
        <v>4.8505366464331123</v>
      </c>
      <c r="E109" s="15">
        <v>4.4267033472302186</v>
      </c>
    </row>
    <row r="110" spans="2:5">
      <c r="B110" s="6">
        <v>2023</v>
      </c>
      <c r="C110" s="3" t="s">
        <v>5</v>
      </c>
      <c r="D110" s="14">
        <v>4.9447218240337554</v>
      </c>
      <c r="E110" s="15">
        <v>4.0146431952274062</v>
      </c>
    </row>
    <row r="111" spans="2:5">
      <c r="B111" s="6">
        <v>2023</v>
      </c>
      <c r="C111" s="3" t="s">
        <v>4</v>
      </c>
      <c r="D111" s="14">
        <v>5.1448653264351218</v>
      </c>
      <c r="E111" s="15">
        <v>4.591527408031344</v>
      </c>
    </row>
    <row r="112" spans="2:5">
      <c r="B112" s="6">
        <v>2023</v>
      </c>
      <c r="C112" s="3" t="s">
        <v>8</v>
      </c>
      <c r="D112" s="14">
        <v>2.1780322320148686</v>
      </c>
      <c r="E112" s="15">
        <v>1.4245508112097247</v>
      </c>
    </row>
    <row r="113" spans="2:5">
      <c r="B113" s="6">
        <v>2023</v>
      </c>
      <c r="C113" s="3" t="s">
        <v>3</v>
      </c>
      <c r="D113" s="14">
        <v>5.5451523312378539</v>
      </c>
      <c r="E113" s="15">
        <v>4.0735089312278081</v>
      </c>
    </row>
    <row r="114" spans="2:5">
      <c r="B114" s="6">
        <v>2023</v>
      </c>
      <c r="C114" s="3" t="s">
        <v>2</v>
      </c>
      <c r="D114" s="14">
        <v>4.4620227888304598</v>
      </c>
      <c r="E114" s="15">
        <v>4.591527408031344</v>
      </c>
    </row>
    <row r="115" spans="2:5" ht="13" thickBot="1">
      <c r="B115" s="8">
        <v>2023</v>
      </c>
      <c r="C115" s="11" t="s">
        <v>9</v>
      </c>
      <c r="D115" s="17">
        <v>0.55333791840377733</v>
      </c>
      <c r="E115" s="18">
        <v>0.67106939040458102</v>
      </c>
    </row>
    <row r="118" spans="2:5" ht="13">
      <c r="B118" s="39" t="s">
        <v>10</v>
      </c>
      <c r="C118" s="39"/>
      <c r="D118" s="39"/>
      <c r="E118" s="39"/>
    </row>
    <row r="119" spans="2:5" ht="45" customHeight="1">
      <c r="B119" s="40" t="s">
        <v>45</v>
      </c>
      <c r="C119" s="40"/>
      <c r="D119" s="40"/>
      <c r="E119" s="40"/>
    </row>
    <row r="120" spans="2:5" ht="42" customHeight="1">
      <c r="B120" s="40" t="s">
        <v>41</v>
      </c>
      <c r="C120" s="40"/>
      <c r="D120" s="40"/>
      <c r="E120" s="40"/>
    </row>
    <row r="121" spans="2:5">
      <c r="B121" s="1"/>
      <c r="C121" s="1"/>
      <c r="D121" s="1"/>
      <c r="E121" s="1"/>
    </row>
    <row r="123" spans="2:5" ht="13">
      <c r="B123" s="44" t="s">
        <v>11</v>
      </c>
      <c r="C123" s="44"/>
      <c r="D123" s="44"/>
      <c r="E123" s="44"/>
    </row>
    <row r="124" spans="2:5" ht="79" customHeight="1">
      <c r="B124" s="45" t="s">
        <v>46</v>
      </c>
      <c r="C124" s="45"/>
      <c r="D124" s="45"/>
      <c r="E124" s="45"/>
    </row>
    <row r="125" spans="2:5" ht="33" customHeight="1">
      <c r="B125" s="45" t="s">
        <v>42</v>
      </c>
      <c r="C125" s="45"/>
      <c r="D125" s="45"/>
      <c r="E125" s="45"/>
    </row>
    <row r="126" spans="2:5" ht="31" customHeight="1">
      <c r="B126" s="45" t="s">
        <v>44</v>
      </c>
      <c r="C126" s="45"/>
      <c r="D126" s="45"/>
      <c r="E126" s="45"/>
    </row>
    <row r="127" spans="2:5">
      <c r="D127"/>
      <c r="E127"/>
    </row>
    <row r="128" spans="2:5">
      <c r="B128" s="46" t="s">
        <v>12</v>
      </c>
      <c r="C128" s="46"/>
      <c r="D128" s="46"/>
      <c r="E128" s="46"/>
    </row>
    <row r="129" spans="2:5">
      <c r="B129" s="46" t="s">
        <v>43</v>
      </c>
      <c r="C129" s="46"/>
      <c r="D129" s="46"/>
      <c r="E129" s="46"/>
    </row>
  </sheetData>
  <mergeCells count="10">
    <mergeCell ref="B125:E125"/>
    <mergeCell ref="B126:E126"/>
    <mergeCell ref="B128:E128"/>
    <mergeCell ref="B129:E129"/>
    <mergeCell ref="B124:E124"/>
    <mergeCell ref="B118:E118"/>
    <mergeCell ref="B119:E119"/>
    <mergeCell ref="B120:E120"/>
    <mergeCell ref="B2:E2"/>
    <mergeCell ref="B123:E123"/>
  </mergeCells>
  <hyperlinks>
    <hyperlink ref="C115" r:id="rId1" location="foot2" display="https://www.fhwa.dot.gov/policyinformation/statistics/2023/in1.cfm - foot2" xr:uid="{DC291473-8066-134A-95FC-5495363DF50A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E3B4D-1578-E347-B5BE-C0D392993A81}">
  <dimension ref="A1:Q15"/>
  <sheetViews>
    <sheetView zoomScale="120" zoomScaleNormal="120" workbookViewId="0">
      <selection sqref="A1:Q15"/>
    </sheetView>
  </sheetViews>
  <sheetFormatPr defaultColWidth="11.453125" defaultRowHeight="12.5"/>
  <cols>
    <col min="2" max="2" width="10.6328125" customWidth="1"/>
    <col min="5" max="5" width="13.81640625" customWidth="1"/>
    <col min="17" max="17" width="18.1796875" customWidth="1"/>
  </cols>
  <sheetData>
    <row r="1" spans="1:17">
      <c r="B1" t="s">
        <v>25</v>
      </c>
      <c r="C1" t="s">
        <v>26</v>
      </c>
      <c r="D1" t="s">
        <v>27</v>
      </c>
      <c r="E1" t="s">
        <v>28</v>
      </c>
      <c r="F1" t="s">
        <v>29</v>
      </c>
      <c r="G1" t="s">
        <v>30</v>
      </c>
      <c r="H1" t="s">
        <v>32</v>
      </c>
      <c r="I1" t="s">
        <v>31</v>
      </c>
      <c r="J1" t="s">
        <v>33</v>
      </c>
      <c r="K1" t="s">
        <v>34</v>
      </c>
      <c r="L1" t="s">
        <v>35</v>
      </c>
      <c r="M1" t="s">
        <v>36</v>
      </c>
      <c r="N1" t="s">
        <v>37</v>
      </c>
      <c r="O1" t="s">
        <v>38</v>
      </c>
      <c r="P1" t="s">
        <v>39</v>
      </c>
      <c r="Q1" t="s">
        <v>40</v>
      </c>
    </row>
    <row r="2" spans="1:17">
      <c r="A2">
        <v>2010</v>
      </c>
      <c r="B2" s="21" cm="1">
        <f t="array" ref="B2">_xlfn.XLOOKUP(1,('Fuel Taxes by Country'!$B$4:$B$200=$A2)*('Fuel Taxes by Country'!$C$4:$C$200="Belgium"),'Fuel Taxes by Country'!$D$4:$D$200,"")</f>
        <v>6.0956926099964877</v>
      </c>
      <c r="C2" s="21" cm="1">
        <f t="array" ref="C2">_xlfn.XLOOKUP(1,('Fuel Taxes by Country'!$B$4:$B$200=$A2)*('Fuel Taxes by Country'!$C$4:$C$200="Belgium"),'Fuel Taxes by Country'!$E$4:$E$200,"")</f>
        <v>4.4566285970863211</v>
      </c>
      <c r="D2" s="21" cm="1">
        <f t="array" ref="D2">_xlfn.XLOOKUP(1,('Fuel Taxes by Country'!$B$4:$B$200=$A2)*('Fuel Taxes by Country'!$C$4:$C$200="France"),'Fuel Taxes by Country'!$D$4:$D$200,"")</f>
        <v>5.9602327742187891</v>
      </c>
      <c r="E2" s="21" cm="1">
        <f t="array" ref="E2">_xlfn.XLOOKUP(1,('Fuel Taxes by Country'!$B$4:$B$200=$A2)*('Fuel Taxes by Country'!$C$4:$C$200="France"),'Fuel Taxes by Country'!$E$4:$E$200,"")</f>
        <v>4.5379044985529413</v>
      </c>
      <c r="F2" s="21" cm="1">
        <f t="array" ref="F2">_xlfn.XLOOKUP(1,('Fuel Taxes by Country'!$B$4:$B$200=$A2)*('Fuel Taxes by Country'!$C$4:$C$200="Germany"),'Fuel Taxes by Country'!$D$4:$D$200,"")</f>
        <v>6.217606462196418</v>
      </c>
      <c r="G2" s="21" cm="1">
        <f t="array" ref="G2">_xlfn.XLOOKUP(1,('Fuel Taxes by Country'!$B$4:$B$200=$A2)*('Fuel Taxes by Country'!$C$4:$C$200="Germany"),'Fuel Taxes by Country'!$E$4:$E$200,"")</f>
        <v>4.7681862193750311</v>
      </c>
      <c r="H2" s="21" cm="1">
        <f t="array" ref="H2">_xlfn.XLOOKUP(1,('Fuel Taxes by Country'!$B$4:$B$200=$A2)*('Fuel Taxes by Country'!$C$4:$C$200="Italy"),'Fuel Taxes by Country'!$D$4:$D$200,"")</f>
        <v>5.6757671190856192</v>
      </c>
      <c r="I2" s="21" cm="1">
        <f t="array" ref="I2">_xlfn.XLOOKUP(1,('Fuel Taxes by Country'!$B$4:$B$200=$A2)*('Fuel Taxes by Country'!$C$4:$C$200="Italy"),'Fuel Taxes by Country'!$E$4:$E$200,"")</f>
        <v>4.5379044985529413</v>
      </c>
      <c r="J2" s="21" cm="1">
        <f t="array" ref="J2">_xlfn.XLOOKUP(1,('Fuel Taxes by Country'!$B$4:$B$200=$A2)*('Fuel Taxes by Country'!$C$4:$C$200="Japan"),'Fuel Taxes by Country'!$D$4:$D$200,"")</f>
        <v>3.8335133525089025</v>
      </c>
      <c r="K2" s="21" cm="1">
        <f t="array" ref="K2">_xlfn.XLOOKUP(1,('Fuel Taxes by Country'!$B$4:$B$200=$A2)*('Fuel Taxes by Country'!$C$4:$C$200="Japan"),'Fuel Taxes by Country'!$E$4:$E$200,"")</f>
        <v>2.4789149947319054</v>
      </c>
      <c r="L2" s="21" cm="1">
        <f t="array" ref="L2">_xlfn.XLOOKUP(1,('Fuel Taxes by Country'!$B$4:$B$200=$A2)*('Fuel Taxes by Country'!$C$4:$C$200="Netherlands"),'Fuel Taxes by Country'!$D$4:$D$200,"")</f>
        <v>6.8407217067738362</v>
      </c>
      <c r="M2" s="21" cm="1">
        <f t="array" ref="M2">_xlfn.XLOOKUP(1,('Fuel Taxes by Country'!$B$4:$B$200=$A2)*('Fuel Taxes by Country'!$C$4:$C$200="Netherlands"),'Fuel Taxes by Country'!$E$4:$E$200,"")</f>
        <v>4.4566285970863211</v>
      </c>
      <c r="N2" s="21" cm="1">
        <f t="array" ref="N2">_xlfn.XLOOKUP(1,('Fuel Taxes by Country'!$B$4:$B$200=$A2)*('Fuel Taxes by Country'!$C$4:$C$200="United Kingdom"),'Fuel Taxes by Country'!$D$4:$D$200,"")</f>
        <v>6.5562560516406672</v>
      </c>
      <c r="O2" s="21" cm="1">
        <f t="array" ref="O2">_xlfn.XLOOKUP(1,('Fuel Taxes by Country'!$B$4:$B$200=$A2)*('Fuel Taxes by Country'!$C$4:$C$200="United Kingdom"),'Fuel Taxes by Country'!$E$4:$E$200,"")</f>
        <v>6.6239859695295165</v>
      </c>
      <c r="P2" s="21" cm="1">
        <f t="array" ref="P2">_xlfn.XLOOKUP(1,('Fuel Taxes by Country'!$B$4:$B$200=$A2)*('Fuel Taxes by Country'!$C$4:$C$200="United States"),'Fuel Taxes by Country'!$D$4:$D$200,"")</f>
        <v>0.54183934311079895</v>
      </c>
      <c r="Q2" s="21" cm="1">
        <f t="array" ref="Q2">_xlfn.XLOOKUP(1,('Fuel Taxes by Country'!$B$4:$B$200=$A2)*('Fuel Taxes by Country'!$C$4:$C$200="United States"),'Fuel Taxes by Country'!$E$4:$E$200,"")</f>
        <v>0.62311524457741885</v>
      </c>
    </row>
    <row r="3" spans="1:17">
      <c r="A3">
        <v>2011</v>
      </c>
      <c r="B3" s="21" cm="1">
        <f t="array" ref="B3">_xlfn.XLOOKUP(1,('Fuel Taxes by Country'!$B$4:$B$200=$A3)*('Fuel Taxes by Country'!$C$4:$C$200="Belgium"),'Fuel Taxes by Country'!$D$4:$D$200,"")</f>
        <v>5.8654108891743988</v>
      </c>
      <c r="C3" s="21" cm="1">
        <f t="array" ref="C3">_xlfn.XLOOKUP(1,('Fuel Taxes by Country'!$B$4:$B$200=$A3)*('Fuel Taxes by Country'!$C$4:$C$200="Belgium"),'Fuel Taxes by Country'!$E$4:$E$200,"")</f>
        <v>4.4972665478196312</v>
      </c>
      <c r="D3" s="21" cm="1">
        <f t="array" ref="D3">_xlfn.XLOOKUP(1,('Fuel Taxes by Country'!$B$4:$B$200=$A3)*('Fuel Taxes by Country'!$C$4:$C$200="France"),'Fuel Taxes by Country'!$D$4:$D$200,"")</f>
        <v>5.7028590862411583</v>
      </c>
      <c r="E3" s="21" cm="1">
        <f t="array" ref="E3">_xlfn.XLOOKUP(1,('Fuel Taxes by Country'!$B$4:$B$200=$A3)*('Fuel Taxes by Country'!$C$4:$C$200="France"),'Fuel Taxes by Country'!$E$4:$E$200,"")</f>
        <v>4.4024446627752409</v>
      </c>
      <c r="F3" s="21" cm="1">
        <f t="array" ref="F3">_xlfn.XLOOKUP(1,('Fuel Taxes by Country'!$B$4:$B$200=$A3)*('Fuel Taxes by Country'!$C$4:$C$200="Germany"),'Fuel Taxes by Country'!$D$4:$D$200,"")</f>
        <v>5.9602327742187891</v>
      </c>
      <c r="G3" s="21" cm="1">
        <f t="array" ref="G3">_xlfn.XLOOKUP(1,('Fuel Taxes by Country'!$B$4:$B$200=$A3)*('Fuel Taxes by Country'!$C$4:$C$200="Germany"),'Fuel Taxes by Country'!$E$4:$E$200,"")</f>
        <v>4.6191804000195607</v>
      </c>
      <c r="H3" s="21" cm="1">
        <f t="array" ref="H3">_xlfn.XLOOKUP(1,('Fuel Taxes by Country'!$B$4:$B$200=$A3)*('Fuel Taxes by Country'!$C$4:$C$200="Italy"),'Fuel Taxes by Country'!$D$4:$D$200,"")</f>
        <v>6.6239859695295165</v>
      </c>
      <c r="I3" s="21" cm="1">
        <f t="array" ref="I3">_xlfn.XLOOKUP(1,('Fuel Taxes by Country'!$B$4:$B$200=$A3)*('Fuel Taxes by Country'!$C$4:$C$200="Italy"),'Fuel Taxes by Country'!$E$4:$E$200,"")</f>
        <v>5.8654108891743988</v>
      </c>
      <c r="J3" s="21" cm="1">
        <f t="array" ref="J3">_xlfn.XLOOKUP(1,('Fuel Taxes by Country'!$B$4:$B$200=$A3)*('Fuel Taxes by Country'!$C$4:$C$200="Japan"),'Fuel Taxes by Country'!$D$4:$D$200,"")</f>
        <v>4.3482607284641617</v>
      </c>
      <c r="K3" s="21" cm="1">
        <f t="array" ref="K3">_xlfn.XLOOKUP(1,('Fuel Taxes by Country'!$B$4:$B$200=$A3)*('Fuel Taxes by Country'!$C$4:$C$200="Japan"),'Fuel Taxes by Country'!$E$4:$E$200,"")</f>
        <v>2.7091967155539947</v>
      </c>
      <c r="L3" s="21" cm="1">
        <f t="array" ref="L3">_xlfn.XLOOKUP(1,('Fuel Taxes by Country'!$B$4:$B$200=$A3)*('Fuel Taxes by Country'!$C$4:$C$200="Netherlands"),'Fuel Taxes by Country'!$D$4:$D$200,"")</f>
        <v>6.5562560516406672</v>
      </c>
      <c r="M3" s="21" cm="1">
        <f t="array" ref="M3">_xlfn.XLOOKUP(1,('Fuel Taxes by Country'!$B$4:$B$200=$A3)*('Fuel Taxes by Country'!$C$4:$C$200="Netherlands"),'Fuel Taxes by Country'!$E$4:$E$200,"")</f>
        <v>4.3211687613086216</v>
      </c>
      <c r="N3" s="21" cm="1">
        <f t="array" ref="N3">_xlfn.XLOOKUP(1,('Fuel Taxes by Country'!$B$4:$B$200=$A3)*('Fuel Taxes by Country'!$C$4:$C$200="United Kingdom"),'Fuel Taxes by Country'!$D$4:$D$200,"")</f>
        <v>6.3530662979741184</v>
      </c>
      <c r="O3" s="21" cm="1">
        <f t="array" ref="O3">_xlfn.XLOOKUP(1,('Fuel Taxes by Country'!$B$4:$B$200=$A3)*('Fuel Taxes by Country'!$C$4:$C$200="United Kingdom"),'Fuel Taxes by Country'!$E$4:$E$200,"")</f>
        <v>6.4614341665962769</v>
      </c>
      <c r="P3" s="21" cm="1">
        <f t="array" ref="P3">_xlfn.XLOOKUP(1,('Fuel Taxes by Country'!$B$4:$B$200=$A3)*('Fuel Taxes by Country'!$C$4:$C$200="United States"),'Fuel Taxes by Country'!$D$4:$D$200,"")</f>
        <v>0.54183934311079895</v>
      </c>
      <c r="Q3" s="21" cm="1">
        <f t="array" ref="Q3">_xlfn.XLOOKUP(1,('Fuel Taxes by Country'!$B$4:$B$200=$A3)*('Fuel Taxes by Country'!$C$4:$C$200="United States"),'Fuel Taxes by Country'!$E$4:$E$200,"")</f>
        <v>0.62311524457741885</v>
      </c>
    </row>
    <row r="4" spans="1:17">
      <c r="A4">
        <v>2012</v>
      </c>
      <c r="B4" s="21" cm="1">
        <f t="array" ref="B4">_xlfn.XLOOKUP(1,('Fuel Taxes by Country'!$B$4:$B$200=$A4)*('Fuel Taxes by Country'!$C$4:$C$200="Belgium"),'Fuel Taxes by Country'!$D$4:$D$200,"")</f>
        <v>6.0008707249520974</v>
      </c>
      <c r="C4" s="21" cm="1">
        <f t="array" ref="C4">_xlfn.XLOOKUP(1,('Fuel Taxes by Country'!$B$4:$B$200=$A4)*('Fuel Taxes by Country'!$C$4:$C$200="Belgium"),'Fuel Taxes by Country'!$E$4:$E$200,"")</f>
        <v>4.5379044985529413</v>
      </c>
      <c r="D4" s="21" cm="1">
        <f t="array" ref="D4">_xlfn.XLOOKUP(1,('Fuel Taxes by Country'!$B$4:$B$200=$A4)*('Fuel Taxes by Country'!$C$4:$C$200="France"),'Fuel Taxes by Country'!$D$4:$D$200,"")</f>
        <v>5.8383189220188578</v>
      </c>
      <c r="E4" s="21" cm="1">
        <f t="array" ref="E4">_xlfn.XLOOKUP(1,('Fuel Taxes by Country'!$B$4:$B$200=$A4)*('Fuel Taxes by Country'!$C$4:$C$200="France"),'Fuel Taxes by Country'!$E$4:$E$200,"")</f>
        <v>4.4701745806640911</v>
      </c>
      <c r="F4" s="21" cm="1">
        <f t="array" ref="F4">_xlfn.XLOOKUP(1,('Fuel Taxes by Country'!$B$4:$B$200=$A4)*('Fuel Taxes by Country'!$C$4:$C$200="Germany"),'Fuel Taxes by Country'!$D$4:$D$200,"")</f>
        <v>6.1227845771520277</v>
      </c>
      <c r="G4" s="21" cm="1">
        <f t="array" ref="G4">_xlfn.XLOOKUP(1,('Fuel Taxes by Country'!$B$4:$B$200=$A4)*('Fuel Taxes by Country'!$C$4:$C$200="Germany"),'Fuel Taxes by Country'!$E$4:$E$200,"")</f>
        <v>4.6869103179084108</v>
      </c>
      <c r="H4" s="21" cm="1">
        <f t="array" ref="H4">_xlfn.XLOOKUP(1,('Fuel Taxes by Country'!$B$4:$B$200=$A4)*('Fuel Taxes by Country'!$C$4:$C$200="Italy"),'Fuel Taxes by Country'!$D$4:$D$200,"")</f>
        <v>6.7594458053072168</v>
      </c>
      <c r="I4" s="21" cm="1">
        <f t="array" ref="I4">_xlfn.XLOOKUP(1,('Fuel Taxes by Country'!$B$4:$B$200=$A4)*('Fuel Taxes by Country'!$C$4:$C$200="Italy"),'Fuel Taxes by Country'!$E$4:$E$200,"")</f>
        <v>5.892502856329938</v>
      </c>
      <c r="J4" s="21" cm="1">
        <f t="array" ref="J4">_xlfn.XLOOKUP(1,('Fuel Taxes by Country'!$B$4:$B$200=$A4)*('Fuel Taxes by Country'!$C$4:$C$200="Japan"),'Fuel Taxes by Country'!$D$4:$D$200,"")</f>
        <v>4.2263468762642322</v>
      </c>
      <c r="K4" s="21" cm="1">
        <f t="array" ref="K4">_xlfn.XLOOKUP(1,('Fuel Taxes by Country'!$B$4:$B$200=$A4)*('Fuel Taxes by Country'!$C$4:$C$200="Japan"),'Fuel Taxes by Country'!$E$4:$E$200,"")</f>
        <v>2.6956507319762246</v>
      </c>
      <c r="L4" s="21" cm="1">
        <f t="array" ref="L4">_xlfn.XLOOKUP(1,('Fuel Taxes by Country'!$B$4:$B$200=$A4)*('Fuel Taxes by Country'!$C$4:$C$200="Netherlands"),'Fuel Taxes by Country'!$D$4:$D$200,"")</f>
        <v>6.786537772462756</v>
      </c>
      <c r="M4" s="21" cm="1">
        <f t="array" ref="M4">_xlfn.XLOOKUP(1,('Fuel Taxes by Country'!$B$4:$B$200=$A4)*('Fuel Taxes by Country'!$C$4:$C$200="Netherlands"),'Fuel Taxes by Country'!$E$4:$E$200,"")</f>
        <v>4.429536629930781</v>
      </c>
      <c r="N4" s="21" cm="1">
        <f t="array" ref="N4">_xlfn.XLOOKUP(1,('Fuel Taxes by Country'!$B$4:$B$200=$A4)*('Fuel Taxes by Country'!$C$4:$C$200="United Kingdom"),'Fuel Taxes by Country'!$D$4:$D$200,"")</f>
        <v>6.4749801501740478</v>
      </c>
      <c r="O4" s="21" cm="1">
        <f t="array" ref="O4">_xlfn.XLOOKUP(1,('Fuel Taxes by Country'!$B$4:$B$200=$A4)*('Fuel Taxes by Country'!$C$4:$C$200="United Kingdom"),'Fuel Taxes by Country'!$E$4:$E$200,"")</f>
        <v>6.502072117329587</v>
      </c>
      <c r="P4" s="21" cm="1">
        <f t="array" ref="P4">_xlfn.XLOOKUP(1,('Fuel Taxes by Country'!$B$4:$B$200=$A4)*('Fuel Taxes by Country'!$C$4:$C$200="United States"),'Fuel Taxes by Country'!$D$4:$D$200,"")</f>
        <v>0.54183934311079895</v>
      </c>
      <c r="Q4" s="21" cm="1">
        <f t="array" ref="Q4">_xlfn.XLOOKUP(1,('Fuel Taxes by Country'!$B$4:$B$200=$A4)*('Fuel Taxes by Country'!$C$4:$C$200="United States"),'Fuel Taxes by Country'!$E$4:$E$200,"")</f>
        <v>0.62311524457741885</v>
      </c>
    </row>
    <row r="5" spans="1:17">
      <c r="A5">
        <v>2013</v>
      </c>
      <c r="B5" s="21" cm="1">
        <f t="array" ref="B5">_xlfn.XLOOKUP(1,('Fuel Taxes by Country'!$B$4:$B$200=$A5)*('Fuel Taxes by Country'!$C$4:$C$200="Belgium"),'Fuel Taxes by Country'!$D$4:$D$200,"")</f>
        <v>5.9643673295930153</v>
      </c>
      <c r="C5" s="21" cm="1">
        <f t="array" ref="C5">_xlfn.XLOOKUP(1,('Fuel Taxes by Country'!$B$4:$B$200=$A5)*('Fuel Taxes by Country'!$C$4:$C$200="Belgium"),'Fuel Taxes by Country'!$E$4:$E$200,"")</f>
        <v>4.525594508857858</v>
      </c>
      <c r="D5" s="21" cm="1">
        <f t="array" ref="D5">_xlfn.XLOOKUP(1,('Fuel Taxes by Country'!$B$4:$B$200=$A5)*('Fuel Taxes by Country'!$C$4:$C$200="France"),'Fuel Taxes by Country'!$D$4:$D$200,"")</f>
        <v>5.8466495533510479</v>
      </c>
      <c r="E5" s="21" cm="1">
        <f t="array" ref="E5">_xlfn.XLOOKUP(1,('Fuel Taxes by Country'!$B$4:$B$200=$A5)*('Fuel Taxes by Country'!$C$4:$C$200="France"),'Fuel Taxes by Country'!$E$4:$E$200,"")</f>
        <v>4.473275497194761</v>
      </c>
      <c r="F5" s="21" cm="1">
        <f t="array" ref="F5">_xlfn.XLOOKUP(1,('Fuel Taxes by Country'!$B$4:$B$200=$A5)*('Fuel Taxes by Country'!$C$4:$C$200="Germany"),'Fuel Taxes by Country'!$D$4:$D$200,"")</f>
        <v>6.1344041174980797</v>
      </c>
      <c r="G5" s="21" cm="1">
        <f t="array" ref="G5">_xlfn.XLOOKUP(1,('Fuel Taxes by Country'!$B$4:$B$200=$A5)*('Fuel Taxes by Country'!$C$4:$C$200="Germany"),'Fuel Taxes by Country'!$E$4:$E$200,"")</f>
        <v>4.7348705555102448</v>
      </c>
      <c r="H5" s="21" cm="1">
        <f t="array" ref="H5">_xlfn.XLOOKUP(1,('Fuel Taxes by Country'!$B$4:$B$200=$A5)*('Fuel Taxes by Country'!$C$4:$C$200="Italy"),'Fuel Taxes by Country'!$D$4:$D$200,"")</f>
        <v>7.0892260803495928</v>
      </c>
      <c r="I5" s="21" cm="1">
        <f t="array" ref="I5">_xlfn.XLOOKUP(1,('Fuel Taxes by Country'!$B$4:$B$200=$A5)*('Fuel Taxes by Country'!$C$4:$C$200="Italy"),'Fuel Taxes by Country'!$E$4:$E$200,"")</f>
        <v>6.2390421408242718</v>
      </c>
      <c r="J5" s="21" cm="1">
        <f t="array" ref="J5">_xlfn.XLOOKUP(1,('Fuel Taxes by Country'!$B$4:$B$200=$A5)*('Fuel Taxes by Country'!$C$4:$C$200="Japan"),'Fuel Taxes by Country'!$D$4:$D$200,"")</f>
        <v>3.230698970196217</v>
      </c>
      <c r="K5" s="21" cm="1">
        <f t="array" ref="K5">_xlfn.XLOOKUP(1,('Fuel Taxes by Country'!$B$4:$B$200=$A5)*('Fuel Taxes by Country'!$C$4:$C$200="Japan"),'Fuel Taxes by Country'!$E$4:$E$200,"")</f>
        <v>2.079680713608091</v>
      </c>
      <c r="L5" s="21" cm="1">
        <f t="array" ref="L5">_xlfn.XLOOKUP(1,('Fuel Taxes by Country'!$B$4:$B$200=$A5)*('Fuel Taxes by Country'!$C$4:$C$200="Netherlands"),'Fuel Taxes by Country'!$D$4:$D$200,"")</f>
        <v>7.1284653390969153</v>
      </c>
      <c r="M5" s="21" cm="1">
        <f t="array" ref="M5">_xlfn.XLOOKUP(1,('Fuel Taxes by Country'!$B$4:$B$200=$A5)*('Fuel Taxes by Country'!$C$4:$C$200="Netherlands"),'Fuel Taxes by Country'!$E$4:$E$200,"")</f>
        <v>4.7087110496786968</v>
      </c>
      <c r="N5" s="21" cm="1">
        <f t="array" ref="N5">_xlfn.XLOOKUP(1,('Fuel Taxes by Country'!$B$4:$B$200=$A5)*('Fuel Taxes by Country'!$C$4:$C$200="United Kingdom"),'Fuel Taxes by Country'!$D$4:$D$200,"")</f>
        <v>6.4352384345608851</v>
      </c>
      <c r="O5" s="21" cm="1">
        <f t="array" ref="O5">_xlfn.XLOOKUP(1,('Fuel Taxes by Country'!$B$4:$B$200=$A5)*('Fuel Taxes by Country'!$C$4:$C$200="United Kingdom"),'Fuel Taxes by Country'!$E$4:$E$200,"")</f>
        <v>6.5529562108028525</v>
      </c>
      <c r="P5" s="21" cm="1">
        <f t="array" ref="P5">_xlfn.XLOOKUP(1,('Fuel Taxes by Country'!$B$4:$B$200=$A5)*('Fuel Taxes by Country'!$C$4:$C$200="United States"),'Fuel Taxes by Country'!$D$4:$D$200,"")</f>
        <v>0.52319011663096626</v>
      </c>
      <c r="Q5" s="21" cm="1">
        <f t="array" ref="Q5">_xlfn.XLOOKUP(1,('Fuel Taxes by Country'!$B$4:$B$200=$A5)*('Fuel Taxes by Country'!$C$4:$C$200="United States"),'Fuel Taxes by Country'!$E$4:$E$200,"")</f>
        <v>0.60166863412561122</v>
      </c>
    </row>
    <row r="6" spans="1:17">
      <c r="A6">
        <v>2014</v>
      </c>
      <c r="B6" s="21" cm="1">
        <f t="array" ref="B6">_xlfn.XLOOKUP(1,('Fuel Taxes by Country'!$B$4:$B$200=$A6)*('Fuel Taxes by Country'!$C$4:$C$200="Belgium"),'Fuel Taxes by Country'!$D$4:$D$200,"")</f>
        <v>5.2256104690456873</v>
      </c>
      <c r="C6" s="21" cm="1">
        <f t="array" ref="C6">_xlfn.XLOOKUP(1,('Fuel Taxes by Country'!$B$4:$B$200=$A6)*('Fuel Taxes by Country'!$C$4:$C$200="Belgium"),'Fuel Taxes by Country'!$E$4:$E$200,"")</f>
        <v>3.9127723709110569</v>
      </c>
      <c r="D6" s="21" cm="1">
        <f t="array" ref="D6">_xlfn.XLOOKUP(1,('Fuel Taxes by Country'!$B$4:$B$200=$A6)*('Fuel Taxes by Country'!$C$4:$C$200="France"),'Fuel Taxes by Country'!$D$4:$D$200,"")</f>
        <v>5.1483846985671802</v>
      </c>
      <c r="E6" s="21" cm="1">
        <f t="array" ref="E6">_xlfn.XLOOKUP(1,('Fuel Taxes by Country'!$B$4:$B$200=$A6)*('Fuel Taxes by Country'!$C$4:$C$200="France"),'Fuel Taxes by Country'!$E$4:$E$200,"")</f>
        <v>3.9127723709110569</v>
      </c>
      <c r="F6" s="21" cm="1">
        <f t="array" ref="F6">_xlfn.XLOOKUP(1,('Fuel Taxes by Country'!$B$4:$B$200=$A6)*('Fuel Taxes by Country'!$C$4:$C$200="Germany"),'Fuel Taxes by Country'!$D$4:$D$200,"")</f>
        <v>5.3929329717491221</v>
      </c>
      <c r="G6" s="21" cm="1">
        <f t="array" ref="G6">_xlfn.XLOOKUP(1,('Fuel Taxes by Country'!$B$4:$B$200=$A6)*('Fuel Taxes by Country'!$C$4:$C$200="Germany"),'Fuel Taxes by Country'!$E$4:$E$200,"")</f>
        <v>4.105836797107326</v>
      </c>
      <c r="H6" s="21" cm="1">
        <f t="array" ref="H6">_xlfn.XLOOKUP(1,('Fuel Taxes by Country'!$B$4:$B$200=$A6)*('Fuel Taxes by Country'!$C$4:$C$200="Italy"),'Fuel Taxes by Country'!$D$4:$D$200,"")</f>
        <v>6.2166745235198704</v>
      </c>
      <c r="I6" s="21" cm="1">
        <f t="array" ref="I6">_xlfn.XLOOKUP(1,('Fuel Taxes by Country'!$B$4:$B$200=$A6)*('Fuel Taxes by Country'!$C$4:$C$200="Italy"),'Fuel Taxes by Country'!$E$4:$E$200,"")</f>
        <v>5.4444168187347932</v>
      </c>
      <c r="J6" s="21" cm="1">
        <f t="array" ref="J6">_xlfn.XLOOKUP(1,('Fuel Taxes by Country'!$B$4:$B$200=$A6)*('Fuel Taxes by Country'!$C$4:$C$200="Japan"),'Fuel Taxes by Country'!$D$4:$D$200,"")</f>
        <v>2.8573535077047851</v>
      </c>
      <c r="K6" s="21" cm="1">
        <f t="array" ref="K6">_xlfn.XLOOKUP(1,('Fuel Taxes by Country'!$B$4:$B$200=$A6)*('Fuel Taxes by Country'!$C$4:$C$200="Japan"),'Fuel Taxes by Country'!$E$4:$E$200,"")</f>
        <v>1.8405475297377669</v>
      </c>
      <c r="L6" s="21" cm="1">
        <f t="array" ref="L6">_xlfn.XLOOKUP(1,('Fuel Taxes by Country'!$B$4:$B$200=$A6)*('Fuel Taxes by Country'!$C$4:$C$200="Netherlands"),'Fuel Taxes by Country'!$D$4:$D$200,"")</f>
        <v>6.3711260644768855</v>
      </c>
      <c r="M6" s="21" cm="1">
        <f t="array" ref="M6">_xlfn.XLOOKUP(1,('Fuel Taxes by Country'!$B$4:$B$200=$A6)*('Fuel Taxes by Country'!$C$4:$C$200="Netherlands"),'Fuel Taxes by Country'!$E$4:$E$200,"")</f>
        <v>4.363256032035685</v>
      </c>
      <c r="N6" s="21" cm="1">
        <f t="array" ref="N6">_xlfn.XLOOKUP(1,('Fuel Taxes by Country'!$B$4:$B$200=$A6)*('Fuel Taxes by Country'!$C$4:$C$200="United Kingdom"),'Fuel Taxes by Country'!$D$4:$D$200,"")</f>
        <v>5.9978681738307653</v>
      </c>
      <c r="O6" s="21" cm="1">
        <f t="array" ref="O6">_xlfn.XLOOKUP(1,('Fuel Taxes by Country'!$B$4:$B$200=$A6)*('Fuel Taxes by Country'!$C$4:$C$200="United Kingdom"),'Fuel Taxes by Country'!$E$4:$E$200,"")</f>
        <v>6.0622229825628544</v>
      </c>
      <c r="P6" s="21" cm="1">
        <f t="array" ref="P6">_xlfn.XLOOKUP(1,('Fuel Taxes by Country'!$B$4:$B$200=$A6)*('Fuel Taxes by Country'!$C$4:$C$200="United States"),'Fuel Taxes by Country'!$D$4:$D$200,"")</f>
        <v>0.54058039334955388</v>
      </c>
      <c r="Q6" s="21" cm="1">
        <f t="array" ref="Q6">_xlfn.XLOOKUP(1,('Fuel Taxes by Country'!$B$4:$B$200=$A6)*('Fuel Taxes by Country'!$C$4:$C$200="United States"),'Fuel Taxes by Country'!$E$4:$E$200,"")</f>
        <v>0.60493520208164364</v>
      </c>
    </row>
    <row r="7" spans="1:17">
      <c r="A7">
        <v>2015</v>
      </c>
      <c r="B7" s="21" cm="1">
        <f t="array" ref="B7">_xlfn.XLOOKUP(1,('Fuel Taxes by Country'!$B$4:$B$200=$A7)*('Fuel Taxes by Country'!$C$4:$C$200="Belgium"),'Fuel Taxes by Country'!$D$4:$D$200,"")</f>
        <v>5.2194151474366812</v>
      </c>
      <c r="C7" s="21" cm="1">
        <f t="array" ref="C7">_xlfn.XLOOKUP(1,('Fuel Taxes by Country'!$B$4:$B$200=$A7)*('Fuel Taxes by Country'!$C$4:$C$200="Belgium"),'Fuel Taxes by Country'!$E$4:$E$200,"")</f>
        <v>3.9081335094107175</v>
      </c>
      <c r="D7" s="21" cm="1">
        <f t="array" ref="D7">_xlfn.XLOOKUP(1,('Fuel Taxes by Country'!$B$4:$B$200=$A7)*('Fuel Taxes by Country'!$C$4:$C$200="France"),'Fuel Taxes by Country'!$D$4:$D$200,"")</f>
        <v>5.1422809334351545</v>
      </c>
      <c r="E7" s="21" cm="1">
        <f t="array" ref="E7">_xlfn.XLOOKUP(1,('Fuel Taxes by Country'!$B$4:$B$200=$A7)*('Fuel Taxes by Country'!$C$4:$C$200="France"),'Fuel Taxes by Country'!$E$4:$E$200,"")</f>
        <v>3.9081335094107175</v>
      </c>
      <c r="F7" s="21" cm="1">
        <f t="array" ref="F7">_xlfn.XLOOKUP(1,('Fuel Taxes by Country'!$B$4:$B$200=$A7)*('Fuel Taxes by Country'!$C$4:$C$200="Germany"),'Fuel Taxes by Country'!$D$4:$D$200,"")</f>
        <v>5.3865392777733252</v>
      </c>
      <c r="G7" s="21" cm="1">
        <f t="array" ref="G7">_xlfn.XLOOKUP(1,('Fuel Taxes by Country'!$B$4:$B$200=$A7)*('Fuel Taxes by Country'!$C$4:$C$200="Germany"),'Fuel Taxes by Country'!$E$4:$E$200,"")</f>
        <v>4.1009690444145352</v>
      </c>
      <c r="H7" s="21" cm="1">
        <f t="array" ref="H7">_xlfn.XLOOKUP(1,('Fuel Taxes by Country'!$B$4:$B$200=$A7)*('Fuel Taxes by Country'!$C$4:$C$200="Italy"),'Fuel Taxes by Country'!$D$4:$D$200,"")</f>
        <v>6.2093042271229493</v>
      </c>
      <c r="I7" s="21" cm="1">
        <f t="array" ref="I7">_xlfn.XLOOKUP(1,('Fuel Taxes by Country'!$B$4:$B$200=$A7)*('Fuel Taxes by Country'!$C$4:$C$200="Italy"),'Fuel Taxes by Country'!$E$4:$E$200,"")</f>
        <v>5.4379620871076764</v>
      </c>
      <c r="J7" s="21" cm="1">
        <f t="array" ref="J7">_xlfn.XLOOKUP(1,('Fuel Taxes by Country'!$B$4:$B$200=$A7)*('Fuel Taxes by Country'!$C$4:$C$200="Japan"),'Fuel Taxes by Country'!$D$4:$D$200,"")</f>
        <v>2.8539659180565109</v>
      </c>
      <c r="K7" s="21" cm="1">
        <f t="array" ref="K7">_xlfn.XLOOKUP(1,('Fuel Taxes by Country'!$B$4:$B$200=$A7)*('Fuel Taxes by Country'!$C$4:$C$200="Japan"),'Fuel Taxes by Country'!$E$4:$E$200,"")</f>
        <v>1.8383654337030677</v>
      </c>
      <c r="L7" s="21" cm="1">
        <f t="array" ref="L7">_xlfn.XLOOKUP(1,('Fuel Taxes by Country'!$B$4:$B$200=$A7)*('Fuel Taxes by Country'!$C$4:$C$200="Netherlands"),'Fuel Taxes by Country'!$D$4:$D$200,"")</f>
        <v>6.3635726551260037</v>
      </c>
      <c r="M7" s="21" cm="1">
        <f t="array" ref="M7">_xlfn.XLOOKUP(1,('Fuel Taxes by Country'!$B$4:$B$200=$A7)*('Fuel Taxes by Country'!$C$4:$C$200="Netherlands"),'Fuel Taxes by Country'!$E$4:$E$200,"")</f>
        <v>4.3580830910862938</v>
      </c>
      <c r="N7" s="21" cm="1">
        <f t="array" ref="N7">_xlfn.XLOOKUP(1,('Fuel Taxes by Country'!$B$4:$B$200=$A7)*('Fuel Taxes by Country'!$C$4:$C$200="United Kingdom"),'Fuel Taxes by Country'!$D$4:$D$200,"")</f>
        <v>5.990757287451955</v>
      </c>
      <c r="O7" s="21" cm="1">
        <f t="array" ref="O7">_xlfn.XLOOKUP(1,('Fuel Taxes by Country'!$B$4:$B$200=$A7)*('Fuel Taxes by Country'!$C$4:$C$200="United Kingdom"),'Fuel Taxes by Country'!$E$4:$E$200,"")</f>
        <v>6.055035799119894</v>
      </c>
      <c r="P7" s="21" cm="1">
        <f t="array" ref="P7">_xlfn.XLOOKUP(1,('Fuel Taxes by Country'!$B$4:$B$200=$A7)*('Fuel Taxes by Country'!$C$4:$C$200="United States"),'Fuel Taxes by Country'!$D$4:$D$200,"")</f>
        <v>0.55279520034427909</v>
      </c>
      <c r="Q7" s="21" cm="1">
        <f t="array" ref="Q7">_xlfn.XLOOKUP(1,('Fuel Taxes by Country'!$B$4:$B$200=$A7)*('Fuel Taxes by Country'!$C$4:$C$200="United States"),'Fuel Taxes by Country'!$E$4:$E$200,"")</f>
        <v>0.6170737120122185</v>
      </c>
    </row>
    <row r="8" spans="1:17">
      <c r="A8">
        <v>2016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</row>
    <row r="9" spans="1:17">
      <c r="A9">
        <v>2017</v>
      </c>
      <c r="B9" s="21" cm="1">
        <f t="array" ref="B9">_xlfn.XLOOKUP(1,('Fuel Taxes by Country'!$B$4:$B$200=$A9)*('Fuel Taxes by Country'!$C$4:$C$200="Belgium"),'Fuel Taxes by Country'!$D$4:$D$200,"")</f>
        <v>4.4561367793439359</v>
      </c>
      <c r="C9" s="21" cm="1">
        <f t="array" ref="C9">_xlfn.XLOOKUP(1,('Fuel Taxes by Country'!$B$4:$B$200=$A9)*('Fuel Taxes by Country'!$C$4:$C$200="Belgium"),'Fuel Taxes by Country'!$E$4:$E$200,"")</f>
        <v>3.7832728212093816</v>
      </c>
      <c r="D9" s="21" cm="1">
        <f t="array" ref="D9">_xlfn.XLOOKUP(1,('Fuel Taxes by Country'!$B$4:$B$200=$A9)*('Fuel Taxes by Country'!$C$4:$C$200="France"),'Fuel Taxes by Country'!$D$4:$D$200,"")</f>
        <v>4.5957877895228059</v>
      </c>
      <c r="E9" s="21" cm="1">
        <f t="array" ref="E9">_xlfn.XLOOKUP(1,('Fuel Taxes by Country'!$B$4:$B$200=$A9)*('Fuel Taxes by Country'!$C$4:$C$200="France"),'Fuel Taxes by Country'!$E$4:$E$200,"")</f>
        <v>3.8848371922485598</v>
      </c>
      <c r="F9" s="21" cm="1">
        <f t="array" ref="F9">_xlfn.XLOOKUP(1,('Fuel Taxes by Country'!$B$4:$B$200=$A9)*('Fuel Taxes by Country'!$C$4:$C$200="Germany"),'Fuel Taxes by Country'!$D$4:$D$200,"")</f>
        <v>4.5069189648635248</v>
      </c>
      <c r="G9" s="21" cm="1">
        <f t="array" ref="G9">_xlfn.XLOOKUP(1,('Fuel Taxes by Country'!$B$4:$B$200=$A9)*('Fuel Taxes by Country'!$C$4:$C$200="Germany"),'Fuel Taxes by Country'!$E$4:$E$200,"")</f>
        <v>3.3897108834325667</v>
      </c>
      <c r="H9" s="21" cm="1">
        <f t="array" ref="H9">_xlfn.XLOOKUP(1,('Fuel Taxes by Country'!$B$4:$B$200=$A9)*('Fuel Taxes by Country'!$C$4:$C$200="Italy"),'Fuel Taxes by Country'!$D$4:$D$200,"")</f>
        <v>5.1797829229980792</v>
      </c>
      <c r="I9" s="21" cm="1">
        <f t="array" ref="I9">_xlfn.XLOOKUP(1,('Fuel Taxes by Country'!$B$4:$B$200=$A9)*('Fuel Taxes by Country'!$C$4:$C$200="Italy"),'Fuel Taxes by Country'!$E$4:$E$200,"")</f>
        <v>4.4688323257238336</v>
      </c>
      <c r="J9" s="21" cm="1">
        <f t="array" ref="J9">_xlfn.XLOOKUP(1,('Fuel Taxes by Country'!$B$4:$B$200=$A9)*('Fuel Taxes by Country'!$C$4:$C$200="Japan"),'Fuel Taxes by Country'!$D$4:$D$200,"")</f>
        <v>2.8564979354768818</v>
      </c>
      <c r="K9" s="21" cm="1">
        <f t="array" ref="K9">_xlfn.XLOOKUP(1,('Fuel Taxes by Country'!$B$4:$B$200=$A9)*('Fuel Taxes by Country'!$C$4:$C$200="Japan"),'Fuel Taxes by Country'!$E$4:$E$200,"")</f>
        <v>1.80276758594541</v>
      </c>
      <c r="L9" s="21" cm="1">
        <f t="array" ref="L9">_xlfn.XLOOKUP(1,('Fuel Taxes by Country'!$B$4:$B$200=$A9)*('Fuel Taxes by Country'!$C$4:$C$200="Netherlands"),'Fuel Taxes by Country'!$D$4:$D$200,"")</f>
        <v>5.4083027578362293</v>
      </c>
      <c r="M9" s="21" cm="1">
        <f t="array" ref="M9">_xlfn.XLOOKUP(1,('Fuel Taxes by Country'!$B$4:$B$200=$A9)*('Fuel Taxes by Country'!$C$4:$C$200="Netherlands"),'Fuel Taxes by Country'!$E$4:$E$200,"")</f>
        <v>3.6436218110305121</v>
      </c>
      <c r="N9" s="21" cm="1">
        <f t="array" ref="N9">_xlfn.XLOOKUP(1,('Fuel Taxes by Country'!$B$4:$B$200=$A9)*('Fuel Taxes by Country'!$C$4:$C$200="United Kingdom"),'Fuel Taxes by Country'!$D$4:$D$200,"")</f>
        <v>5.2813472940372579</v>
      </c>
      <c r="O9" s="21" cm="1">
        <f t="array" ref="O9">_xlfn.XLOOKUP(1,('Fuel Taxes by Country'!$B$4:$B$200=$A9)*('Fuel Taxes by Country'!$C$4:$C$200="United Kingdom"),'Fuel Taxes by Country'!$E$4:$E$200,"")</f>
        <v>5.3321294795568468</v>
      </c>
      <c r="P9" s="21" cm="1">
        <f t="array" ref="P9">_xlfn.XLOOKUP(1,('Fuel Taxes by Country'!$B$4:$B$200=$A9)*('Fuel Taxes by Country'!$C$4:$C$200="United States"),'Fuel Taxes by Country'!$D$4:$D$200,"")</f>
        <v>0.57129958709537643</v>
      </c>
      <c r="Q9" s="21" cm="1">
        <f t="array" ref="Q9">_xlfn.XLOOKUP(1,('Fuel Taxes by Country'!$B$4:$B$200=$A9)*('Fuel Taxes by Country'!$C$4:$C$200="United States"),'Fuel Taxes by Country'!$E$4:$E$200,"")</f>
        <v>0.62208177261496544</v>
      </c>
    </row>
    <row r="10" spans="1:17">
      <c r="A10">
        <v>2018</v>
      </c>
      <c r="B10" s="21" cm="1">
        <f t="array" ref="B10">_xlfn.XLOOKUP(1,('Fuel Taxes by Country'!$B$4:$B$200=$A10)*('Fuel Taxes by Country'!$C$4:$C$200="Belgium"),'Fuel Taxes by Country'!$D$4:$D$200,"")</f>
        <v>4.3198282803745016</v>
      </c>
      <c r="C10" s="21" cm="1">
        <f t="array" ref="C10">_xlfn.XLOOKUP(1,('Fuel Taxes by Country'!$B$4:$B$200=$A10)*('Fuel Taxes by Country'!$C$4:$C$200="Belgium"),'Fuel Taxes by Country'!$E$4:$E$200,"")</f>
        <v>4.4533061204984321</v>
      </c>
      <c r="D10" s="21" cm="1">
        <f t="array" ref="D10">_xlfn.XLOOKUP(1,('Fuel Taxes by Country'!$B$4:$B$200=$A10)*('Fuel Taxes by Country'!$C$4:$C$200="France"),'Fuel Taxes by Country'!$D$4:$D$200,"")</f>
        <v>4.8537396408702262</v>
      </c>
      <c r="E10" s="21" cm="1">
        <f t="array" ref="E10">_xlfn.XLOOKUP(1,('Fuel Taxes by Country'!$B$4:$B$200=$A10)*('Fuel Taxes by Country'!$C$4:$C$200="France"),'Fuel Taxes by Country'!$E$4:$E$200,"")</f>
        <v>4.4290374222940816</v>
      </c>
      <c r="F10" s="21" cm="1">
        <f t="array" ref="F10">_xlfn.XLOOKUP(1,('Fuel Taxes by Country'!$B$4:$B$200=$A10)*('Fuel Taxes by Country'!$C$4:$C$200="Germany"),'Fuel Taxes by Country'!$D$4:$D$200,"")</f>
        <v>4.6595900552354168</v>
      </c>
      <c r="G10" s="21" cm="1">
        <f t="array" ref="G10">_xlfn.XLOOKUP(1,('Fuel Taxes by Country'!$B$4:$B$200=$A10)*('Fuel Taxes by Country'!$C$4:$C$200="Germany"),'Fuel Taxes by Country'!$E$4:$E$200,"")</f>
        <v>3.6039016833461432</v>
      </c>
      <c r="H10" s="21" cm="1">
        <f t="array" ref="H10">_xlfn.XLOOKUP(1,('Fuel Taxes by Country'!$B$4:$B$200=$A10)*('Fuel Taxes by Country'!$C$4:$C$200="Italy"),'Fuel Taxes by Country'!$D$4:$D$200,"")</f>
        <v>5.290576208548547</v>
      </c>
      <c r="I10" s="21" cm="1">
        <f t="array" ref="I10">_xlfn.XLOOKUP(1,('Fuel Taxes by Country'!$B$4:$B$200=$A10)*('Fuel Taxes by Country'!$C$4:$C$200="Italy"),'Fuel Taxes by Country'!$E$4:$E$200,"")</f>
        <v>4.1014099965353408</v>
      </c>
      <c r="J10" s="21" cm="1">
        <f t="array" ref="J10">_xlfn.XLOOKUP(1,('Fuel Taxes by Country'!$B$4:$B$200=$A10)*('Fuel Taxes by Country'!$C$4:$C$200="Japan"),'Fuel Taxes by Country'!$D$4:$D$200,"")</f>
        <v>2.9001094354199601</v>
      </c>
      <c r="K10" s="21" cm="1">
        <f t="array" ref="K10">_xlfn.XLOOKUP(1,('Fuel Taxes by Country'!$B$4:$B$200=$A10)*('Fuel Taxes by Country'!$C$4:$C$200="Japan"),'Fuel Taxes by Country'!$E$4:$E$200,"")</f>
        <v>1.8686897617350371</v>
      </c>
      <c r="L10" s="21" cm="1">
        <f t="array" ref="L10">_xlfn.XLOOKUP(1,('Fuel Taxes by Country'!$B$4:$B$200=$A10)*('Fuel Taxes by Country'!$C$4:$C$200="Netherlands"),'Fuel Taxes by Country'!$D$4:$D$200,"")</f>
        <v>5.4968601432855317</v>
      </c>
      <c r="M10" s="21" cm="1">
        <f t="array" ref="M10">_xlfn.XLOOKUP(1,('Fuel Taxes by Country'!$B$4:$B$200=$A10)*('Fuel Taxes by Country'!$C$4:$C$200="Netherlands"),'Fuel Taxes by Country'!$E$4:$E$200,"")</f>
        <v>3.8223199671853032</v>
      </c>
      <c r="N10" s="21" cm="1">
        <f t="array" ref="N10">_xlfn.XLOOKUP(1,('Fuel Taxes by Country'!$B$4:$B$200=$A10)*('Fuel Taxes by Country'!$C$4:$C$200="United Kingdom"),'Fuel Taxes by Country'!$D$4:$D$200,"")</f>
        <v>4.6474557061332415</v>
      </c>
      <c r="O10" s="21" cm="1">
        <f t="array" ref="O10">_xlfn.XLOOKUP(1,('Fuel Taxes by Country'!$B$4:$B$200=$A10)*('Fuel Taxes by Country'!$C$4:$C$200="United Kingdom"),'Fuel Taxes by Country'!$E$4:$E$200,"")</f>
        <v>4.7323961498484701</v>
      </c>
      <c r="P10" s="21" cm="1">
        <f t="array" ref="P10">_xlfn.XLOOKUP(1,('Fuel Taxes by Country'!$B$4:$B$200=$A10)*('Fuel Taxes by Country'!$C$4:$C$200="United States"),'Fuel Taxes by Country'!$D$4:$D$200,"")</f>
        <v>0.54604570959790044</v>
      </c>
      <c r="Q10" s="21" cm="1">
        <f t="array" ref="Q10">_xlfn.XLOOKUP(1,('Fuel Taxes by Country'!$B$4:$B$200=$A10)*('Fuel Taxes by Country'!$C$4:$C$200="United States"),'Fuel Taxes by Country'!$E$4:$E$200,"")</f>
        <v>0.64312050241530505</v>
      </c>
    </row>
    <row r="11" spans="1:17">
      <c r="A11">
        <v>2019</v>
      </c>
      <c r="B11" s="21" cm="1">
        <f t="array" ref="B11">_xlfn.XLOOKUP(1,('Fuel Taxes by Country'!$B$4:$B$200=$A11)*('Fuel Taxes by Country'!$C$4:$C$200="Belgium"),'Fuel Taxes by Country'!$D$4:$D$200,"")</f>
        <v>4.2429470736181676</v>
      </c>
      <c r="C11" s="21" cm="1">
        <f t="array" ref="C11">_xlfn.XLOOKUP(1,('Fuel Taxes by Country'!$B$4:$B$200=$A11)*('Fuel Taxes by Country'!$C$4:$C$200="Belgium"),'Fuel Taxes by Country'!$E$4:$E$200,"")</f>
        <v>4.2906206362430908</v>
      </c>
      <c r="D11" s="21" cm="1">
        <f t="array" ref="D11">_xlfn.XLOOKUP(1,('Fuel Taxes by Country'!$B$4:$B$200=$A11)*('Fuel Taxes by Country'!$C$4:$C$200="France"),'Fuel Taxes by Country'!$D$4:$D$200,"")</f>
        <v>4.7554378718360928</v>
      </c>
      <c r="E11" s="21" cm="1">
        <f t="array" ref="E11">_xlfn.XLOOKUP(1,('Fuel Taxes by Country'!$B$4:$B$200=$A11)*('Fuel Taxes by Country'!$C$4:$C$200="France"),'Fuel Taxes by Country'!$E$4:$E$200,"")</f>
        <v>4.2787022455868602</v>
      </c>
      <c r="F11" s="21" cm="1">
        <f t="array" ref="F11">_xlfn.XLOOKUP(1,('Fuel Taxes by Country'!$B$4:$B$200=$A11)*('Fuel Taxes by Country'!$C$4:$C$200="Germany"),'Fuel Taxes by Country'!$D$4:$D$200,"")</f>
        <v>4.3978861521491686</v>
      </c>
      <c r="G11" s="21" cm="1">
        <f t="array" ref="G11">_xlfn.XLOOKUP(1,('Fuel Taxes by Country'!$B$4:$B$200=$A11)*('Fuel Taxes by Country'!$C$4:$C$200="Germany"),'Fuel Taxes by Country'!$E$4:$E$200,"")</f>
        <v>3.372904555713319</v>
      </c>
      <c r="H11" s="21" cm="1">
        <f t="array" ref="H11">_xlfn.XLOOKUP(1,('Fuel Taxes by Country'!$B$4:$B$200=$A11)*('Fuel Taxes by Country'!$C$4:$C$200="Italy"),'Fuel Taxes by Country'!$D$4:$D$200,"")</f>
        <v>5.089152810210555</v>
      </c>
      <c r="I11" s="21" cm="1">
        <f t="array" ref="I11">_xlfn.XLOOKUP(1,('Fuel Taxes by Country'!$B$4:$B$200=$A11)*('Fuel Taxes by Country'!$C$4:$C$200="Italy"),'Fuel Taxes by Country'!$E$4:$E$200,"")</f>
        <v>4.4455597147740917</v>
      </c>
      <c r="J11" s="21" cm="1">
        <f t="array" ref="J11">_xlfn.XLOOKUP(1,('Fuel Taxes by Country'!$B$4:$B$200=$A11)*('Fuel Taxes by Country'!$C$4:$C$200="Japan"),'Fuel Taxes by Country'!$D$4:$D$200,"")</f>
        <v>2.9557608827452406</v>
      </c>
      <c r="K11" s="21" cm="1">
        <f t="array" ref="K11">_xlfn.XLOOKUP(1,('Fuel Taxes by Country'!$B$4:$B$200=$A11)*('Fuel Taxes by Country'!$C$4:$C$200="Japan"),'Fuel Taxes by Country'!$E$4:$E$200,"")</f>
        <v>1.9188608956531603</v>
      </c>
      <c r="L11" s="21" cm="1">
        <f t="array" ref="L11">_xlfn.XLOOKUP(1,('Fuel Taxes by Country'!$B$4:$B$200=$A11)*('Fuel Taxes by Country'!$C$4:$C$200="Netherlands"),'Fuel Taxes by Country'!$D$4:$D$200,"")</f>
        <v>5.4586229205537107</v>
      </c>
      <c r="M11" s="21" cm="1">
        <f t="array" ref="M11">_xlfn.XLOOKUP(1,('Fuel Taxes by Country'!$B$4:$B$200=$A11)*('Fuel Taxes by Country'!$C$4:$C$200="Netherlands"),'Fuel Taxes by Country'!$E$4:$E$200,"")</f>
        <v>3.7423746660564738</v>
      </c>
      <c r="N11" s="21" cm="1">
        <f t="array" ref="N11">_xlfn.XLOOKUP(1,('Fuel Taxes by Country'!$B$4:$B$200=$A11)*('Fuel Taxes by Country'!$C$4:$C$200="United Kingdom"),'Fuel Taxes by Country'!$D$4:$D$200,"")</f>
        <v>4.7435194811798613</v>
      </c>
      <c r="O11" s="21" cm="1">
        <f t="array" ref="O11">_xlfn.XLOOKUP(1,('Fuel Taxes by Country'!$B$4:$B$200=$A11)*('Fuel Taxes by Country'!$C$4:$C$200="United Kingdom"),'Fuel Taxes by Country'!$E$4:$E$200,"")</f>
        <v>4.7911930438047845</v>
      </c>
      <c r="P11" s="21" cm="1">
        <f t="array" ref="P11">_xlfn.XLOOKUP(1,('Fuel Taxes by Country'!$B$4:$B$200=$A11)*('Fuel Taxes by Country'!$C$4:$C$200="United States"),'Fuel Taxes by Country'!$D$4:$D$200,"")</f>
        <v>0.57208275149907883</v>
      </c>
      <c r="Q11" s="21" cm="1">
        <f t="array" ref="Q11">_xlfn.XLOOKUP(1,('Fuel Taxes by Country'!$B$4:$B$200=$A11)*('Fuel Taxes by Country'!$C$4:$C$200="United States"),'Fuel Taxes by Country'!$E$4:$E$200,"")</f>
        <v>0.66742987674892529</v>
      </c>
    </row>
    <row r="12" spans="1:17">
      <c r="A12">
        <v>2020</v>
      </c>
      <c r="B12" s="21" cm="1">
        <f t="array" ref="B12">_xlfn.XLOOKUP(1,('Fuel Taxes by Country'!$B$4:$B$200=$A12)*('Fuel Taxes by Country'!$C$4:$C$200="Belgium"),'Fuel Taxes by Country'!$D$4:$D$200,"")</f>
        <v>4.5091153776307813</v>
      </c>
      <c r="C12" s="21" cm="1">
        <f t="array" ref="C12">_xlfn.XLOOKUP(1,('Fuel Taxes by Country'!$B$4:$B$200=$A12)*('Fuel Taxes by Country'!$C$4:$C$200="Belgium"),'Fuel Taxes by Country'!$E$4:$E$200,"")</f>
        <v>4.5326616720309421</v>
      </c>
      <c r="D12" s="21" cm="1">
        <f t="array" ref="D12">_xlfn.XLOOKUP(1,('Fuel Taxes by Country'!$B$4:$B$200=$A12)*('Fuel Taxes by Country'!$C$4:$C$200="France"),'Fuel Taxes by Country'!$D$4:$D$200,"")</f>
        <v>5.0035875600341573</v>
      </c>
      <c r="E12" s="21" cm="1">
        <f t="array" ref="E12">_xlfn.XLOOKUP(1,('Fuel Taxes by Country'!$B$4:$B$200=$A12)*('Fuel Taxes by Country'!$C$4:$C$200="France"),'Fuel Taxes by Country'!$E$4:$E$200,"")</f>
        <v>4.4737959360305402</v>
      </c>
      <c r="F12" s="21" cm="1">
        <f t="array" ref="F12">_xlfn.XLOOKUP(1,('Fuel Taxes by Country'!$B$4:$B$200=$A12)*('Fuel Taxes by Country'!$C$4:$C$200="Germany"),'Fuel Taxes by Country'!$D$4:$D$200,"")</f>
        <v>4.5326616720309421</v>
      </c>
      <c r="G12" s="21" cm="1">
        <f t="array" ref="G12">_xlfn.XLOOKUP(1,('Fuel Taxes by Country'!$B$4:$B$200=$A12)*('Fuel Taxes by Country'!$C$4:$C$200="Germany"),'Fuel Taxes by Country'!$E$4:$E$200,"")</f>
        <v>3.4024395408232269</v>
      </c>
      <c r="H12" s="21" cm="1">
        <f t="array" ref="H12">_xlfn.XLOOKUP(1,('Fuel Taxes by Country'!$B$4:$B$200=$A12)*('Fuel Taxes by Country'!$C$4:$C$200="Italy"),'Fuel Taxes by Country'!$D$4:$D$200,"")</f>
        <v>5.3803282704367295</v>
      </c>
      <c r="I12" s="21" cm="1">
        <f t="array" ref="I12">_xlfn.XLOOKUP(1,('Fuel Taxes by Country'!$B$4:$B$200=$A12)*('Fuel Taxes by Country'!$C$4:$C$200="Italy"),'Fuel Taxes by Country'!$E$4:$E$200,"")</f>
        <v>4.6503931440317459</v>
      </c>
      <c r="J12" s="21" cm="1">
        <f t="array" ref="J12">_xlfn.XLOOKUP(1,('Fuel Taxes by Country'!$B$4:$B$200=$A12)*('Fuel Taxes by Country'!$C$4:$C$200="Japan"),'Fuel Taxes by Country'!$D$4:$D$200,"")</f>
        <v>3.0492451248208154</v>
      </c>
      <c r="K12" s="21" cm="1">
        <f t="array" ref="K12">_xlfn.XLOOKUP(1,('Fuel Taxes by Country'!$B$4:$B$200=$A12)*('Fuel Taxes by Country'!$C$4:$C$200="Japan"),'Fuel Taxes by Country'!$E$4:$E$200,"")</f>
        <v>1.8366109632125376</v>
      </c>
      <c r="L12" s="21" cm="1">
        <f t="array" ref="L12">_xlfn.XLOOKUP(1,('Fuel Taxes by Country'!$B$4:$B$200=$A12)*('Fuel Taxes by Country'!$C$4:$C$200="Netherlands"),'Fuel Taxes by Country'!$D$4:$D$200,"")</f>
        <v>5.8865736000401849</v>
      </c>
      <c r="M12" s="21" cm="1">
        <f t="array" ref="M12">_xlfn.XLOOKUP(1,('Fuel Taxes by Country'!$B$4:$B$200=$A12)*('Fuel Taxes by Country'!$C$4:$C$200="Netherlands"),'Fuel Taxes by Country'!$E$4:$E$200,"")</f>
        <v>3.9675506064270847</v>
      </c>
      <c r="N12" s="21" cm="1">
        <f t="array" ref="N12">_xlfn.XLOOKUP(1,('Fuel Taxes by Country'!$B$4:$B$200=$A12)*('Fuel Taxes by Country'!$C$4:$C$200="United Kingdom"),'Fuel Taxes by Country'!$D$4:$D$200,"")</f>
        <v>4.2971987280293344</v>
      </c>
      <c r="O12" s="21" cm="1">
        <f t="array" ref="O12">_xlfn.XLOOKUP(1,('Fuel Taxes by Country'!$B$4:$B$200=$A12)*('Fuel Taxes by Country'!$C$4:$C$200="United Kingdom"),'Fuel Taxes by Country'!$E$4:$E$200,"")</f>
        <v>4.3678376112298167</v>
      </c>
      <c r="P12" s="21" cm="1">
        <f t="array" ref="P12">_xlfn.XLOOKUP(1,('Fuel Taxes by Country'!$B$4:$B$200=$A12)*('Fuel Taxes by Country'!$C$4:$C$200="United States"),'Fuel Taxes by Country'!$D$4:$D$200,"")</f>
        <v>0.56511106560385771</v>
      </c>
      <c r="Q12" s="21" cm="1">
        <f t="array" ref="Q12">_xlfn.XLOOKUP(1,('Fuel Taxes by Country'!$B$4:$B$200=$A12)*('Fuel Taxes by Country'!$C$4:$C$200="United States"),'Fuel Taxes by Country'!$E$4:$E$200,"")</f>
        <v>0.65929624320450075</v>
      </c>
    </row>
    <row r="13" spans="1:17">
      <c r="A13">
        <v>2021</v>
      </c>
      <c r="B13" s="21" cm="1">
        <f t="array" ref="B13">_xlfn.XLOOKUP(1,('Fuel Taxes by Country'!$B$4:$B$200=$A13)*('Fuel Taxes by Country'!$C$4:$C$200="Belgium"),'Fuel Taxes by Country'!$D$4:$D$200,"")</f>
        <v>4.2280677565782181</v>
      </c>
      <c r="C13" s="21" cm="1">
        <f t="array" ref="C13">_xlfn.XLOOKUP(1,('Fuel Taxes by Country'!$B$4:$B$200=$A13)*('Fuel Taxes by Country'!$C$4:$C$200="Belgium"),'Fuel Taxes by Country'!$E$4:$E$200,"")</f>
        <v>4.2393126176329483</v>
      </c>
      <c r="D13" s="21" cm="1">
        <f t="array" ref="D13">_xlfn.XLOOKUP(1,('Fuel Taxes by Country'!$B$4:$B$200=$A13)*('Fuel Taxes by Country'!$C$4:$C$200="France"),'Fuel Taxes by Country'!$D$4:$D$200,"")</f>
        <v>4.6216378934937445</v>
      </c>
      <c r="E13" s="21" cm="1">
        <f t="array" ref="E13">_xlfn.XLOOKUP(1,('Fuel Taxes by Country'!$B$4:$B$200=$A13)*('Fuel Taxes by Country'!$C$4:$C$200="France"),'Fuel Taxes by Country'!$E$4:$E$200,"")</f>
        <v>4.1493537291951137</v>
      </c>
      <c r="F13" s="21" cm="1">
        <f t="array" ref="F13">_xlfn.XLOOKUP(1,('Fuel Taxes by Country'!$B$4:$B$200=$A13)*('Fuel Taxes by Country'!$C$4:$C$200="Germany"),'Fuel Taxes by Country'!$D$4:$D$200,"")</f>
        <v>4.4079855334538873</v>
      </c>
      <c r="G13" s="21" cm="1">
        <f t="array" ref="G13">_xlfn.XLOOKUP(1,('Fuel Taxes by Country'!$B$4:$B$200=$A13)*('Fuel Taxes by Country'!$C$4:$C$200="Germany"),'Fuel Taxes by Country'!$E$4:$E$200,"")</f>
        <v>3.4184377606377088</v>
      </c>
      <c r="H13" s="21" cm="1">
        <f t="array" ref="H13">_xlfn.XLOOKUP(1,('Fuel Taxes by Country'!$B$4:$B$200=$A13)*('Fuel Taxes by Country'!$C$4:$C$200="Italy"),'Fuel Taxes by Country'!$D$4:$D$200,"")</f>
        <v>4.9814734472450821</v>
      </c>
      <c r="I13" s="21" cm="1">
        <f t="array" ref="I13">_xlfn.XLOOKUP(1,('Fuel Taxes by Country'!$B$4:$B$200=$A13)*('Fuel Taxes by Country'!$C$4:$C$200="Italy"),'Fuel Taxes by Country'!$E$4:$E$200,"")</f>
        <v>4.3405163671255114</v>
      </c>
      <c r="J13" s="21" cm="1">
        <f t="array" ref="J13">_xlfn.XLOOKUP(1,('Fuel Taxes by Country'!$B$4:$B$200=$A13)*('Fuel Taxes by Country'!$C$4:$C$200="Japan"),'Fuel Taxes by Country'!$D$4:$D$200,"")</f>
        <v>2.6987666531350332</v>
      </c>
      <c r="K13" s="21" cm="1">
        <f t="array" ref="K13">_xlfn.XLOOKUP(1,('Fuel Taxes by Country'!$B$4:$B$200=$A13)*('Fuel Taxes by Country'!$C$4:$C$200="Japan"),'Fuel Taxes by Country'!$E$4:$E$200,"")</f>
        <v>1.7541983245377717</v>
      </c>
      <c r="L13" s="21" cm="1">
        <f t="array" ref="L13">_xlfn.XLOOKUP(1,('Fuel Taxes by Country'!$B$4:$B$200=$A13)*('Fuel Taxes by Country'!$C$4:$C$200="Netherlands"),'Fuel Taxes by Country'!$D$4:$D$200,"")</f>
        <v>5.5774510831457356</v>
      </c>
      <c r="M13" s="21" cm="1">
        <f t="array" ref="M13">_xlfn.XLOOKUP(1,('Fuel Taxes by Country'!$B$4:$B$200=$A13)*('Fuel Taxes by Country'!$C$4:$C$200="Netherlands"),'Fuel Taxes by Country'!$E$4:$E$200,"")</f>
        <v>3.868232202826881</v>
      </c>
      <c r="N13" s="21" cm="1">
        <f t="array" ref="N13">_xlfn.XLOOKUP(1,('Fuel Taxes by Country'!$B$4:$B$200=$A13)*('Fuel Taxes by Country'!$C$4:$C$200="United Kingdom"),'Fuel Taxes by Country'!$D$4:$D$200,"")</f>
        <v>4.6778621987673912</v>
      </c>
      <c r="O13" s="21" cm="1">
        <f t="array" ref="O13">_xlfn.XLOOKUP(1,('Fuel Taxes by Country'!$B$4:$B$200=$A13)*('Fuel Taxes by Country'!$C$4:$C$200="United Kingdom"),'Fuel Taxes by Country'!$E$4:$E$200,"")</f>
        <v>4.7340865040410369</v>
      </c>
      <c r="P13" s="21" cm="1">
        <f t="array" ref="P13">_xlfn.XLOOKUP(1,('Fuel Taxes by Country'!$B$4:$B$200=$A13)*('Fuel Taxes by Country'!$C$4:$C$200="United States"),'Fuel Taxes by Country'!$D$4:$D$200,"")</f>
        <v>0.55099819168173592</v>
      </c>
      <c r="Q13" s="21" cm="1">
        <f t="array" ref="Q13">_xlfn.XLOOKUP(1,('Fuel Taxes by Country'!$B$4:$B$200=$A13)*('Fuel Taxes by Country'!$C$4:$C$200="United States"),'Fuel Taxes by Country'!$E$4:$E$200,"")</f>
        <v>0.64095708011957031</v>
      </c>
    </row>
    <row r="14" spans="1:17">
      <c r="A14">
        <v>2022</v>
      </c>
      <c r="B14" s="21" cm="1">
        <f t="array" ref="B14">_xlfn.XLOOKUP(1,('Fuel Taxes by Country'!$B$4:$B$200=$A14)*('Fuel Taxes by Country'!$C$4:$C$200="Belgium"),'Fuel Taxes by Country'!$D$4:$D$200,"")</f>
        <v>3.6770695648964828</v>
      </c>
      <c r="C14" s="21" cm="1">
        <f t="array" ref="C14">_xlfn.XLOOKUP(1,('Fuel Taxes by Country'!$B$4:$B$200=$A14)*('Fuel Taxes by Country'!$C$4:$C$200="Belgium"),'Fuel Taxes by Country'!$E$4:$E$200,"")</f>
        <v>3.4634172048566261</v>
      </c>
      <c r="D14" s="21" cm="1">
        <f t="array" ref="D14">_xlfn.XLOOKUP(1,('Fuel Taxes by Country'!$B$4:$B$200=$A14)*('Fuel Taxes by Country'!$C$4:$C$200="France"),'Fuel Taxes by Country'!$D$4:$D$200,"")</f>
        <v>4.0818845628667377</v>
      </c>
      <c r="E14" s="21" cm="1">
        <f t="array" ref="E14">_xlfn.XLOOKUP(1,('Fuel Taxes by Country'!$B$4:$B$200=$A14)*('Fuel Taxes by Country'!$C$4:$C$200="France"),'Fuel Taxes by Country'!$E$4:$E$200,"")</f>
        <v>3.868232202826881</v>
      </c>
      <c r="F14" s="21" cm="1">
        <f t="array" ref="F14">_xlfn.XLOOKUP(1,('Fuel Taxes by Country'!$B$4:$B$200=$A14)*('Fuel Taxes by Country'!$C$4:$C$200="Germany"),'Fuel Taxes by Country'!$D$4:$D$200,"")</f>
        <v>4.0593948407572791</v>
      </c>
      <c r="G14" s="21" cm="1">
        <f t="array" ref="G14">_xlfn.XLOOKUP(1,('Fuel Taxes by Country'!$B$4:$B$200=$A14)*('Fuel Taxes by Country'!$C$4:$C$200="Germany"),'Fuel Taxes by Country'!$E$4:$E$200,"")</f>
        <v>3.407192899582979</v>
      </c>
      <c r="H14" s="21" cm="1">
        <f t="array" ref="H14">_xlfn.XLOOKUP(1,('Fuel Taxes by Country'!$B$4:$B$200=$A14)*('Fuel Taxes by Country'!$C$4:$C$200="Italy"),'Fuel Taxes by Country'!$D$4:$D$200,"")</f>
        <v>3.2834994279809568</v>
      </c>
      <c r="I14" s="21" cm="1">
        <f t="array" ref="I14">_xlfn.XLOOKUP(1,('Fuel Taxes by Country'!$B$4:$B$200=$A14)*('Fuel Taxes by Country'!$C$4:$C$200="Italy"),'Fuel Taxes by Country'!$E$4:$E$200,"")</f>
        <v>2.9573984573938072</v>
      </c>
      <c r="J14" s="21" cm="1">
        <f t="array" ref="J14">_xlfn.XLOOKUP(1,('Fuel Taxes by Country'!$B$4:$B$200=$A14)*('Fuel Taxes by Country'!$C$4:$C$200="Japan"),'Fuel Taxes by Country'!$D$4:$D$200,"")</f>
        <v>2.0690544340701922</v>
      </c>
      <c r="K14" s="21" cm="1">
        <f t="array" ref="K14">_xlfn.XLOOKUP(1,('Fuel Taxes by Country'!$B$4:$B$200=$A14)*('Fuel Taxes by Country'!$C$4:$C$200="Japan"),'Fuel Taxes by Country'!$E$4:$E$200,"")</f>
        <v>1.3381384655127873</v>
      </c>
      <c r="L14" s="21" cm="1">
        <f t="array" ref="L14">_xlfn.XLOOKUP(1,('Fuel Taxes by Country'!$B$4:$B$200=$A14)*('Fuel Taxes by Country'!$C$4:$C$200="Netherlands"),'Fuel Taxes by Country'!$D$4:$D$200,"")</f>
        <v>4.2393126176329483</v>
      </c>
      <c r="M14" s="21" cm="1">
        <f t="array" ref="M14">_xlfn.XLOOKUP(1,('Fuel Taxes by Country'!$B$4:$B$200=$A14)*('Fuel Taxes by Country'!$C$4:$C$200="Netherlands"),'Fuel Taxes by Country'!$E$4:$E$200,"")</f>
        <v>3.3509685943093328</v>
      </c>
      <c r="N14" s="21" cm="1">
        <f t="array" ref="N14">_xlfn.XLOOKUP(1,('Fuel Taxes by Country'!$B$4:$B$200=$A14)*('Fuel Taxes by Country'!$C$4:$C$200="United Kingdom"),'Fuel Taxes by Country'!$D$4:$D$200,"")</f>
        <v>4.1381088681403844</v>
      </c>
      <c r="O14" s="21" cm="1">
        <f t="array" ref="O14">_xlfn.XLOOKUP(1,('Fuel Taxes by Country'!$B$4:$B$200=$A14)*('Fuel Taxes by Country'!$C$4:$C$200="United Kingdom"),'Fuel Taxes by Country'!$E$4:$E$200,"")</f>
        <v>4.464209838727534</v>
      </c>
      <c r="P14" s="21" cm="1">
        <f t="array" ref="P14">_xlfn.XLOOKUP(1,('Fuel Taxes by Country'!$B$4:$B$200=$A14)*('Fuel Taxes by Country'!$C$4:$C$200="United States"),'Fuel Taxes by Country'!$D$4:$D$200,"")</f>
        <v>0.51726360851754805</v>
      </c>
      <c r="Q14" s="21" cm="1">
        <f t="array" ref="Q14">_xlfn.XLOOKUP(1,('Fuel Taxes by Country'!$B$4:$B$200=$A14)*('Fuel Taxes by Country'!$C$4:$C$200="United States"),'Fuel Taxes by Country'!$E$4:$E$200,"")</f>
        <v>0.62971221906484109</v>
      </c>
    </row>
    <row r="15" spans="1:17">
      <c r="A15">
        <v>2023</v>
      </c>
      <c r="B15" s="21" cm="1">
        <f t="array" ref="B15">_xlfn.XLOOKUP(1,('Fuel Taxes by Country'!$B$4:$B$200=$A15)*('Fuel Taxes by Country'!$C$4:$C$200="Belgium"),'Fuel Taxes by Country'!$D$4:$D$200,"")</f>
        <v>4.3207450224294952</v>
      </c>
      <c r="C15" s="21" cm="1">
        <f t="array" ref="C15">_xlfn.XLOOKUP(1,('Fuel Taxes by Country'!$B$4:$B$200=$A15)*('Fuel Taxes by Country'!$C$4:$C$200="Belgium"),'Fuel Taxes by Country'!$E$4:$E$200,"")</f>
        <v>4.4502496416303794</v>
      </c>
      <c r="D15" s="21" cm="1">
        <f t="array" ref="D15">_xlfn.XLOOKUP(1,('Fuel Taxes by Country'!$B$4:$B$200=$A15)*('Fuel Taxes by Country'!$C$4:$C$200="France"),'Fuel Taxes by Country'!$D$4:$D$200,"")</f>
        <v>4.8505366464331123</v>
      </c>
      <c r="E15" s="21" cm="1">
        <f t="array" ref="E15">_xlfn.XLOOKUP(1,('Fuel Taxes by Country'!$B$4:$B$200=$A15)*('Fuel Taxes by Country'!$C$4:$C$200="France"),'Fuel Taxes by Country'!$E$4:$E$200,"")</f>
        <v>4.4267033472302186</v>
      </c>
      <c r="F15" s="21" cm="1">
        <f t="array" ref="F15">_xlfn.XLOOKUP(1,('Fuel Taxes by Country'!$B$4:$B$200=$A15)*('Fuel Taxes by Country'!$C$4:$C$200="Germany"),'Fuel Taxes by Country'!$D$4:$D$200,"")</f>
        <v>4.9447218240337554</v>
      </c>
      <c r="G15" s="21" cm="1">
        <f t="array" ref="G15">_xlfn.XLOOKUP(1,('Fuel Taxes by Country'!$B$4:$B$200=$A15)*('Fuel Taxes by Country'!$C$4:$C$200="Germany"),'Fuel Taxes by Country'!$E$4:$E$200,"")</f>
        <v>4.0146431952274062</v>
      </c>
      <c r="H15" s="21" cm="1">
        <f t="array" ref="H15">_xlfn.XLOOKUP(1,('Fuel Taxes by Country'!$B$4:$B$200=$A15)*('Fuel Taxes by Country'!$C$4:$C$200="Italy"),'Fuel Taxes by Country'!$D$4:$D$200,"")</f>
        <v>5.1448653264351218</v>
      </c>
      <c r="I15" s="21" cm="1">
        <f t="array" ref="I15">_xlfn.XLOOKUP(1,('Fuel Taxes by Country'!$B$4:$B$200=$A15)*('Fuel Taxes by Country'!$C$4:$C$200="Italy"),'Fuel Taxes by Country'!$E$4:$E$200,"")</f>
        <v>4.591527408031344</v>
      </c>
      <c r="J15" s="21" cm="1">
        <f t="array" ref="J15">_xlfn.XLOOKUP(1,('Fuel Taxes by Country'!$B$4:$B$200=$A15)*('Fuel Taxes by Country'!$C$4:$C$200="Japan"),'Fuel Taxes by Country'!$D$4:$D$200,"")</f>
        <v>2.1780322320148686</v>
      </c>
      <c r="K15" s="21" cm="1">
        <f t="array" ref="K15">_xlfn.XLOOKUP(1,('Fuel Taxes by Country'!$B$4:$B$200=$A15)*('Fuel Taxes by Country'!$C$4:$C$200="Japan"),'Fuel Taxes by Country'!$E$4:$E$200,"")</f>
        <v>1.4245508112097247</v>
      </c>
      <c r="L15" s="21" cm="1">
        <f t="array" ref="L15">_xlfn.XLOOKUP(1,('Fuel Taxes by Country'!$B$4:$B$200=$A15)*('Fuel Taxes by Country'!$C$4:$C$200="Netherlands"),'Fuel Taxes by Country'!$D$4:$D$200,"")</f>
        <v>5.5451523312378539</v>
      </c>
      <c r="M15" s="21" cm="1">
        <f t="array" ref="M15">_xlfn.XLOOKUP(1,('Fuel Taxes by Country'!$B$4:$B$200=$A15)*('Fuel Taxes by Country'!$C$4:$C$200="Netherlands"),'Fuel Taxes by Country'!$E$4:$E$200,"")</f>
        <v>4.0735089312278081</v>
      </c>
      <c r="N15" s="21" cm="1">
        <f t="array" ref="N15">_xlfn.XLOOKUP(1,('Fuel Taxes by Country'!$B$4:$B$200=$A15)*('Fuel Taxes by Country'!$C$4:$C$200="United Kingdom"),'Fuel Taxes by Country'!$D$4:$D$200,"")</f>
        <v>4.4620227888304598</v>
      </c>
      <c r="O15" s="21" cm="1">
        <f t="array" ref="O15">_xlfn.XLOOKUP(1,('Fuel Taxes by Country'!$B$4:$B$200=$A15)*('Fuel Taxes by Country'!$C$4:$C$200="United Kingdom"),'Fuel Taxes by Country'!$E$4:$E$200,"")</f>
        <v>4.591527408031344</v>
      </c>
      <c r="P15" s="21" cm="1">
        <f t="array" ref="P15">_xlfn.XLOOKUP(1,('Fuel Taxes by Country'!$B$4:$B$200=$A15)*('Fuel Taxes by Country'!$C$4:$C$200="United States"),'Fuel Taxes by Country'!$D$4:$D$200,"")</f>
        <v>0.55333791840377733</v>
      </c>
      <c r="Q15" s="21" cm="1">
        <f t="array" ref="Q15">_xlfn.XLOOKUP(1,('Fuel Taxes by Country'!$B$4:$B$200=$A15)*('Fuel Taxes by Country'!$C$4:$C$200="United States"),'Fuel Taxes by Country'!$E$4:$E$200,"")</f>
        <v>0.67106939040458102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9EF4C-A658-4301-A093-4B8EAD9CC888}">
  <dimension ref="A2:R18"/>
  <sheetViews>
    <sheetView tabSelected="1" workbookViewId="0">
      <selection activeCell="D22" sqref="D22"/>
    </sheetView>
  </sheetViews>
  <sheetFormatPr defaultRowHeight="13"/>
  <cols>
    <col min="1" max="1" width="8.7265625" style="22"/>
    <col min="2" max="2" width="16.08984375" bestFit="1" customWidth="1"/>
    <col min="3" max="3" width="14" bestFit="1" customWidth="1"/>
    <col min="4" max="4" width="15.1796875" bestFit="1" customWidth="1"/>
    <col min="5" max="5" width="13.08984375" bestFit="1" customWidth="1"/>
    <col min="6" max="6" width="17.08984375" bestFit="1" customWidth="1"/>
    <col min="7" max="7" width="14.90625" bestFit="1" customWidth="1"/>
    <col min="8" max="8" width="13" bestFit="1" customWidth="1"/>
    <col min="9" max="9" width="11.81640625" bestFit="1" customWidth="1"/>
    <col min="10" max="10" width="14.453125" bestFit="1" customWidth="1"/>
    <col min="11" max="11" width="12.26953125" bestFit="1" customWidth="1"/>
    <col min="12" max="12" width="19.1796875" bestFit="1" customWidth="1"/>
    <col min="13" max="13" width="17.7265625" bestFit="1" customWidth="1"/>
    <col min="14" max="14" width="22.453125" bestFit="1" customWidth="1"/>
    <col min="15" max="15" width="20.453125" bestFit="1" customWidth="1"/>
    <col min="16" max="16" width="20.7265625" bestFit="1" customWidth="1"/>
    <col min="17" max="17" width="18.54296875" bestFit="1" customWidth="1"/>
  </cols>
  <sheetData>
    <row r="2" spans="2:18" ht="13.5" thickBot="1"/>
    <row r="3" spans="2:18" s="22" customFormat="1" ht="14" thickTop="1" thickBot="1">
      <c r="B3" s="35"/>
      <c r="C3" s="36" t="s">
        <v>25</v>
      </c>
      <c r="D3" s="37" t="s">
        <v>26</v>
      </c>
      <c r="E3" s="37" t="s">
        <v>27</v>
      </c>
      <c r="F3" s="37" t="s">
        <v>28</v>
      </c>
      <c r="G3" s="37" t="s">
        <v>29</v>
      </c>
      <c r="H3" s="37" t="s">
        <v>30</v>
      </c>
      <c r="I3" s="37" t="s">
        <v>32</v>
      </c>
      <c r="J3" s="37" t="s">
        <v>31</v>
      </c>
      <c r="K3" s="37" t="s">
        <v>33</v>
      </c>
      <c r="L3" s="37" t="s">
        <v>34</v>
      </c>
      <c r="M3" s="37" t="s">
        <v>35</v>
      </c>
      <c r="N3" s="37" t="s">
        <v>36</v>
      </c>
      <c r="O3" s="37" t="s">
        <v>37</v>
      </c>
      <c r="P3" s="37" t="s">
        <v>38</v>
      </c>
      <c r="Q3" s="37" t="s">
        <v>39</v>
      </c>
      <c r="R3" s="38" t="s">
        <v>40</v>
      </c>
    </row>
    <row r="4" spans="2:18" ht="13.5" thickTop="1">
      <c r="B4" s="31">
        <v>2010</v>
      </c>
      <c r="C4" s="32">
        <v>6.0956926099964877</v>
      </c>
      <c r="D4" s="33">
        <v>4.4566285970863211</v>
      </c>
      <c r="E4" s="33">
        <v>5.9602327742187891</v>
      </c>
      <c r="F4" s="33">
        <v>4.5379044985529413</v>
      </c>
      <c r="G4" s="33">
        <v>6.217606462196418</v>
      </c>
      <c r="H4" s="33">
        <v>4.7681862193750311</v>
      </c>
      <c r="I4" s="33">
        <v>5.6757671190856192</v>
      </c>
      <c r="J4" s="33">
        <v>4.5379044985529413</v>
      </c>
      <c r="K4" s="33">
        <v>3.8335133525089025</v>
      </c>
      <c r="L4" s="33">
        <v>2.4789149947319054</v>
      </c>
      <c r="M4" s="33">
        <v>6.8407217067738362</v>
      </c>
      <c r="N4" s="33">
        <v>4.4566285970863211</v>
      </c>
      <c r="O4" s="33">
        <v>6.5562560516406672</v>
      </c>
      <c r="P4" s="33">
        <v>6.6239859695295165</v>
      </c>
      <c r="Q4" s="33">
        <v>0.54183934311079895</v>
      </c>
      <c r="R4" s="34">
        <v>0.62311524457741885</v>
      </c>
    </row>
    <row r="5" spans="2:18">
      <c r="B5" s="29">
        <v>2011</v>
      </c>
      <c r="C5" s="27">
        <v>5.8654108891743988</v>
      </c>
      <c r="D5" s="23">
        <v>4.4972665478196312</v>
      </c>
      <c r="E5" s="23">
        <v>5.7028590862411583</v>
      </c>
      <c r="F5" s="23">
        <v>4.4024446627752409</v>
      </c>
      <c r="G5" s="23">
        <v>5.9602327742187891</v>
      </c>
      <c r="H5" s="23">
        <v>4.6191804000195607</v>
      </c>
      <c r="I5" s="23">
        <v>6.6239859695295165</v>
      </c>
      <c r="J5" s="23">
        <v>5.8654108891743988</v>
      </c>
      <c r="K5" s="23">
        <v>4.3482607284641617</v>
      </c>
      <c r="L5" s="23">
        <v>2.7091967155539947</v>
      </c>
      <c r="M5" s="23">
        <v>6.5562560516406672</v>
      </c>
      <c r="N5" s="23">
        <v>4.3211687613086216</v>
      </c>
      <c r="O5" s="23">
        <v>6.3530662979741184</v>
      </c>
      <c r="P5" s="23">
        <v>6.4614341665962769</v>
      </c>
      <c r="Q5" s="23">
        <v>0.54183934311079895</v>
      </c>
      <c r="R5" s="24">
        <v>0.62311524457741885</v>
      </c>
    </row>
    <row r="6" spans="2:18">
      <c r="B6" s="29">
        <v>2012</v>
      </c>
      <c r="C6" s="27">
        <v>6.0008707249520974</v>
      </c>
      <c r="D6" s="23">
        <v>4.5379044985529413</v>
      </c>
      <c r="E6" s="23">
        <v>5.8383189220188578</v>
      </c>
      <c r="F6" s="23">
        <v>4.4701745806640911</v>
      </c>
      <c r="G6" s="23">
        <v>6.1227845771520277</v>
      </c>
      <c r="H6" s="23">
        <v>4.6869103179084108</v>
      </c>
      <c r="I6" s="23">
        <v>6.7594458053072168</v>
      </c>
      <c r="J6" s="23">
        <v>5.892502856329938</v>
      </c>
      <c r="K6" s="23">
        <v>4.2263468762642322</v>
      </c>
      <c r="L6" s="23">
        <v>2.6956507319762246</v>
      </c>
      <c r="M6" s="23">
        <v>6.786537772462756</v>
      </c>
      <c r="N6" s="23">
        <v>4.429536629930781</v>
      </c>
      <c r="O6" s="23">
        <v>6.4749801501740478</v>
      </c>
      <c r="P6" s="23">
        <v>6.502072117329587</v>
      </c>
      <c r="Q6" s="23">
        <v>0.54183934311079895</v>
      </c>
      <c r="R6" s="24">
        <v>0.62311524457741885</v>
      </c>
    </row>
    <row r="7" spans="2:18">
      <c r="B7" s="29">
        <v>2013</v>
      </c>
      <c r="C7" s="27">
        <v>5.9643673295930153</v>
      </c>
      <c r="D7" s="23">
        <v>4.525594508857858</v>
      </c>
      <c r="E7" s="23">
        <v>5.8466495533510479</v>
      </c>
      <c r="F7" s="23">
        <v>4.473275497194761</v>
      </c>
      <c r="G7" s="23">
        <v>6.1344041174980797</v>
      </c>
      <c r="H7" s="23">
        <v>4.7348705555102448</v>
      </c>
      <c r="I7" s="23">
        <v>7.0892260803495928</v>
      </c>
      <c r="J7" s="23">
        <v>6.2390421408242718</v>
      </c>
      <c r="K7" s="23">
        <v>3.230698970196217</v>
      </c>
      <c r="L7" s="23">
        <v>2.079680713608091</v>
      </c>
      <c r="M7" s="23">
        <v>7.1284653390969153</v>
      </c>
      <c r="N7" s="23">
        <v>4.7087110496786968</v>
      </c>
      <c r="O7" s="23">
        <v>6.4352384345608851</v>
      </c>
      <c r="P7" s="23">
        <v>6.5529562108028525</v>
      </c>
      <c r="Q7" s="23">
        <v>0.52319011663096626</v>
      </c>
      <c r="R7" s="24">
        <v>0.60166863412561122</v>
      </c>
    </row>
    <row r="8" spans="2:18">
      <c r="B8" s="29">
        <v>2014</v>
      </c>
      <c r="C8" s="27">
        <v>5.2256104690456873</v>
      </c>
      <c r="D8" s="23">
        <v>3.9127723709110569</v>
      </c>
      <c r="E8" s="23">
        <v>5.1483846985671802</v>
      </c>
      <c r="F8" s="23">
        <v>3.9127723709110569</v>
      </c>
      <c r="G8" s="23">
        <v>5.3929329717491221</v>
      </c>
      <c r="H8" s="23">
        <v>4.105836797107326</v>
      </c>
      <c r="I8" s="23">
        <v>6.2166745235198704</v>
      </c>
      <c r="J8" s="23">
        <v>5.4444168187347932</v>
      </c>
      <c r="K8" s="23">
        <v>2.8573535077047851</v>
      </c>
      <c r="L8" s="23">
        <v>1.8405475297377669</v>
      </c>
      <c r="M8" s="23">
        <v>6.3711260644768855</v>
      </c>
      <c r="N8" s="23">
        <v>4.363256032035685</v>
      </c>
      <c r="O8" s="23">
        <v>5.9978681738307653</v>
      </c>
      <c r="P8" s="23">
        <v>6.0622229825628544</v>
      </c>
      <c r="Q8" s="23">
        <v>0.54058039334955388</v>
      </c>
      <c r="R8" s="24">
        <v>0.60493520208164364</v>
      </c>
    </row>
    <row r="9" spans="2:18">
      <c r="B9" s="29">
        <v>2015</v>
      </c>
      <c r="C9" s="27">
        <v>5.2194151474366812</v>
      </c>
      <c r="D9" s="23">
        <v>3.9081335094107175</v>
      </c>
      <c r="E9" s="23">
        <v>5.1422809334351545</v>
      </c>
      <c r="F9" s="23">
        <v>3.9081335094107175</v>
      </c>
      <c r="G9" s="23">
        <v>5.3865392777733252</v>
      </c>
      <c r="H9" s="23">
        <v>4.1009690444145352</v>
      </c>
      <c r="I9" s="23">
        <v>6.2093042271229493</v>
      </c>
      <c r="J9" s="23">
        <v>5.4379620871076764</v>
      </c>
      <c r="K9" s="23">
        <v>2.8539659180565109</v>
      </c>
      <c r="L9" s="23">
        <v>1.8383654337030677</v>
      </c>
      <c r="M9" s="23">
        <v>6.3635726551260037</v>
      </c>
      <c r="N9" s="23">
        <v>4.3580830910862938</v>
      </c>
      <c r="O9" s="23">
        <v>5.990757287451955</v>
      </c>
      <c r="P9" s="23">
        <v>6.055035799119894</v>
      </c>
      <c r="Q9" s="23">
        <v>0.55279520034427909</v>
      </c>
      <c r="R9" s="24">
        <v>0.6170737120122185</v>
      </c>
    </row>
    <row r="10" spans="2:18">
      <c r="B10" s="29">
        <v>2016</v>
      </c>
      <c r="C10" s="27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4"/>
    </row>
    <row r="11" spans="2:18">
      <c r="B11" s="29">
        <v>2017</v>
      </c>
      <c r="C11" s="27">
        <v>4.4561367793439359</v>
      </c>
      <c r="D11" s="23">
        <v>3.7832728212093816</v>
      </c>
      <c r="E11" s="23">
        <v>4.5957877895228059</v>
      </c>
      <c r="F11" s="23">
        <v>3.8848371922485598</v>
      </c>
      <c r="G11" s="23">
        <v>4.5069189648635248</v>
      </c>
      <c r="H11" s="23">
        <v>3.3897108834325667</v>
      </c>
      <c r="I11" s="23">
        <v>5.1797829229980792</v>
      </c>
      <c r="J11" s="23">
        <v>4.4688323257238336</v>
      </c>
      <c r="K11" s="23">
        <v>2.8564979354768818</v>
      </c>
      <c r="L11" s="23">
        <v>1.80276758594541</v>
      </c>
      <c r="M11" s="23">
        <v>5.4083027578362293</v>
      </c>
      <c r="N11" s="23">
        <v>3.6436218110305121</v>
      </c>
      <c r="O11" s="23">
        <v>5.2813472940372579</v>
      </c>
      <c r="P11" s="23">
        <v>5.3321294795568468</v>
      </c>
      <c r="Q11" s="23">
        <v>0.57129958709537643</v>
      </c>
      <c r="R11" s="24">
        <v>0.62208177261496544</v>
      </c>
    </row>
    <row r="12" spans="2:18">
      <c r="B12" s="29">
        <v>2018</v>
      </c>
      <c r="C12" s="27">
        <v>4.3198282803745016</v>
      </c>
      <c r="D12" s="23">
        <v>4.4533061204984321</v>
      </c>
      <c r="E12" s="23">
        <v>4.8537396408702262</v>
      </c>
      <c r="F12" s="23">
        <v>4.4290374222940816</v>
      </c>
      <c r="G12" s="23">
        <v>4.6595900552354168</v>
      </c>
      <c r="H12" s="23">
        <v>3.6039016833461432</v>
      </c>
      <c r="I12" s="23">
        <v>5.290576208548547</v>
      </c>
      <c r="J12" s="23">
        <v>4.1014099965353408</v>
      </c>
      <c r="K12" s="23">
        <v>2.9001094354199601</v>
      </c>
      <c r="L12" s="23">
        <v>1.8686897617350371</v>
      </c>
      <c r="M12" s="23">
        <v>5.4968601432855317</v>
      </c>
      <c r="N12" s="23">
        <v>3.8223199671853032</v>
      </c>
      <c r="O12" s="23">
        <v>4.6474557061332415</v>
      </c>
      <c r="P12" s="23">
        <v>4.7323961498484701</v>
      </c>
      <c r="Q12" s="23">
        <v>0.54604570959790044</v>
      </c>
      <c r="R12" s="24">
        <v>0.64312050241530505</v>
      </c>
    </row>
    <row r="13" spans="2:18">
      <c r="B13" s="29">
        <v>2019</v>
      </c>
      <c r="C13" s="27">
        <v>4.2429470736181676</v>
      </c>
      <c r="D13" s="23">
        <v>4.2906206362430908</v>
      </c>
      <c r="E13" s="23">
        <v>4.7554378718360928</v>
      </c>
      <c r="F13" s="23">
        <v>4.2787022455868602</v>
      </c>
      <c r="G13" s="23">
        <v>4.3978861521491686</v>
      </c>
      <c r="H13" s="23">
        <v>3.372904555713319</v>
      </c>
      <c r="I13" s="23">
        <v>5.089152810210555</v>
      </c>
      <c r="J13" s="23">
        <v>4.4455597147740917</v>
      </c>
      <c r="K13" s="23">
        <v>2.9557608827452406</v>
      </c>
      <c r="L13" s="23">
        <v>1.9188608956531603</v>
      </c>
      <c r="M13" s="23">
        <v>5.4586229205537107</v>
      </c>
      <c r="N13" s="23">
        <v>3.7423746660564738</v>
      </c>
      <c r="O13" s="23">
        <v>4.7435194811798613</v>
      </c>
      <c r="P13" s="23">
        <v>4.7911930438047845</v>
      </c>
      <c r="Q13" s="23">
        <v>0.57208275149907883</v>
      </c>
      <c r="R13" s="24">
        <v>0.66742987674892529</v>
      </c>
    </row>
    <row r="14" spans="2:18">
      <c r="B14" s="29">
        <v>2020</v>
      </c>
      <c r="C14" s="27">
        <v>4.5091153776307813</v>
      </c>
      <c r="D14" s="23">
        <v>4.5326616720309421</v>
      </c>
      <c r="E14" s="23">
        <v>5.0035875600341573</v>
      </c>
      <c r="F14" s="23">
        <v>4.4737959360305402</v>
      </c>
      <c r="G14" s="23">
        <v>4.5326616720309421</v>
      </c>
      <c r="H14" s="23">
        <v>3.4024395408232269</v>
      </c>
      <c r="I14" s="23">
        <v>5.3803282704367295</v>
      </c>
      <c r="J14" s="23">
        <v>4.6503931440317459</v>
      </c>
      <c r="K14" s="23">
        <v>3.0492451248208154</v>
      </c>
      <c r="L14" s="23">
        <v>1.8366109632125376</v>
      </c>
      <c r="M14" s="23">
        <v>5.8865736000401849</v>
      </c>
      <c r="N14" s="23">
        <v>3.9675506064270847</v>
      </c>
      <c r="O14" s="23">
        <v>4.2971987280293344</v>
      </c>
      <c r="P14" s="23">
        <v>4.3678376112298167</v>
      </c>
      <c r="Q14" s="23">
        <v>0.56511106560385771</v>
      </c>
      <c r="R14" s="24">
        <v>0.65929624320450075</v>
      </c>
    </row>
    <row r="15" spans="2:18">
      <c r="B15" s="29">
        <v>2021</v>
      </c>
      <c r="C15" s="27">
        <v>4.2280677565782181</v>
      </c>
      <c r="D15" s="23">
        <v>4.2393126176329483</v>
      </c>
      <c r="E15" s="23">
        <v>4.6216378934937445</v>
      </c>
      <c r="F15" s="23">
        <v>4.1493537291951137</v>
      </c>
      <c r="G15" s="23">
        <v>4.4079855334538873</v>
      </c>
      <c r="H15" s="23">
        <v>3.4184377606377088</v>
      </c>
      <c r="I15" s="23">
        <v>4.9814734472450821</v>
      </c>
      <c r="J15" s="23">
        <v>4.3405163671255114</v>
      </c>
      <c r="K15" s="23">
        <v>2.6987666531350332</v>
      </c>
      <c r="L15" s="23">
        <v>1.7541983245377717</v>
      </c>
      <c r="M15" s="23">
        <v>5.5774510831457356</v>
      </c>
      <c r="N15" s="23">
        <v>3.868232202826881</v>
      </c>
      <c r="O15" s="23">
        <v>4.6778621987673912</v>
      </c>
      <c r="P15" s="23">
        <v>4.7340865040410369</v>
      </c>
      <c r="Q15" s="23">
        <v>0.55099819168173592</v>
      </c>
      <c r="R15" s="24">
        <v>0.64095708011957031</v>
      </c>
    </row>
    <row r="16" spans="2:18">
      <c r="B16" s="29">
        <v>2022</v>
      </c>
      <c r="C16" s="27">
        <v>3.6770695648964828</v>
      </c>
      <c r="D16" s="23">
        <v>3.4634172048566261</v>
      </c>
      <c r="E16" s="23">
        <v>4.0818845628667377</v>
      </c>
      <c r="F16" s="23">
        <v>3.868232202826881</v>
      </c>
      <c r="G16" s="23">
        <v>4.0593948407572791</v>
      </c>
      <c r="H16" s="23">
        <v>3.407192899582979</v>
      </c>
      <c r="I16" s="23">
        <v>3.2834994279809568</v>
      </c>
      <c r="J16" s="23">
        <v>2.9573984573938072</v>
      </c>
      <c r="K16" s="23">
        <v>2.0690544340701922</v>
      </c>
      <c r="L16" s="23">
        <v>1.3381384655127873</v>
      </c>
      <c r="M16" s="23">
        <v>4.2393126176329483</v>
      </c>
      <c r="N16" s="23">
        <v>3.3509685943093328</v>
      </c>
      <c r="O16" s="23">
        <v>4.1381088681403844</v>
      </c>
      <c r="P16" s="23">
        <v>4.464209838727534</v>
      </c>
      <c r="Q16" s="23">
        <v>0.51726360851754805</v>
      </c>
      <c r="R16" s="24">
        <v>0.62971221906484109</v>
      </c>
    </row>
    <row r="17" spans="2:18" ht="13.5" thickBot="1">
      <c r="B17" s="30">
        <v>2023</v>
      </c>
      <c r="C17" s="28">
        <v>4.3207450224294952</v>
      </c>
      <c r="D17" s="25">
        <v>4.4502496416303794</v>
      </c>
      <c r="E17" s="25">
        <v>4.8505366464331123</v>
      </c>
      <c r="F17" s="25">
        <v>4.4267033472302186</v>
      </c>
      <c r="G17" s="25">
        <v>4.9447218240337554</v>
      </c>
      <c r="H17" s="25">
        <v>4.0146431952274062</v>
      </c>
      <c r="I17" s="25">
        <v>5.1448653264351218</v>
      </c>
      <c r="J17" s="25">
        <v>4.591527408031344</v>
      </c>
      <c r="K17" s="25">
        <v>2.1780322320148686</v>
      </c>
      <c r="L17" s="25">
        <v>1.4245508112097247</v>
      </c>
      <c r="M17" s="25">
        <v>5.5451523312378539</v>
      </c>
      <c r="N17" s="25">
        <v>4.0735089312278081</v>
      </c>
      <c r="O17" s="25">
        <v>4.4620227888304598</v>
      </c>
      <c r="P17" s="25">
        <v>4.591527408031344</v>
      </c>
      <c r="Q17" s="25">
        <v>0.55333791840377733</v>
      </c>
      <c r="R17" s="26">
        <v>0.67106939040458102</v>
      </c>
    </row>
    <row r="18" spans="2:18" ht="13.5" thickTop="1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90E77-9FBB-C643-B38C-6FF4914A2370}">
  <dimension ref="B1:H115"/>
  <sheetViews>
    <sheetView zoomScaleNormal="100" workbookViewId="0"/>
  </sheetViews>
  <sheetFormatPr defaultColWidth="11.453125" defaultRowHeight="12.5"/>
  <cols>
    <col min="1" max="1" width="6.81640625" customWidth="1"/>
    <col min="4" max="4" width="15.1796875" customWidth="1"/>
    <col min="5" max="5" width="17.6328125" customWidth="1"/>
    <col min="6" max="6" width="16.1796875" customWidth="1"/>
    <col min="7" max="7" width="18" customWidth="1"/>
    <col min="8" max="8" width="16.1796875" customWidth="1"/>
  </cols>
  <sheetData>
    <row r="1" spans="2:8" ht="13" thickBot="1"/>
    <row r="2" spans="2:8" ht="13">
      <c r="B2" s="47" t="s">
        <v>0</v>
      </c>
      <c r="C2" s="48"/>
      <c r="D2" s="48"/>
      <c r="E2" s="48"/>
      <c r="F2" s="48"/>
      <c r="G2" s="48"/>
      <c r="H2" s="49"/>
    </row>
    <row r="3" spans="2:8" ht="13">
      <c r="B3" s="4" t="s">
        <v>16</v>
      </c>
      <c r="C3" s="2" t="s">
        <v>17</v>
      </c>
      <c r="D3" s="2" t="s">
        <v>1</v>
      </c>
      <c r="E3" s="2" t="s">
        <v>21</v>
      </c>
      <c r="F3" s="2" t="s">
        <v>22</v>
      </c>
      <c r="G3" s="2" t="s">
        <v>23</v>
      </c>
      <c r="H3" s="5" t="s">
        <v>24</v>
      </c>
    </row>
    <row r="4" spans="2:8">
      <c r="B4" s="6">
        <v>2011</v>
      </c>
      <c r="C4" s="3">
        <v>2010</v>
      </c>
      <c r="D4" s="10" t="s">
        <v>7</v>
      </c>
      <c r="E4" s="10">
        <v>4.5</v>
      </c>
      <c r="F4" s="10">
        <v>3.29</v>
      </c>
      <c r="G4" s="3">
        <f>E4*('Annual _CPI'!$C$17 / _xlfn.XLOOKUP(Calculations!B4, 'Annual _CPI'!$B$4:$B$17, 'Annual _CPI'!$C$4:$C$17) )</f>
        <v>6.0956926099964877</v>
      </c>
      <c r="H4" s="7">
        <f>F4*('Annual _CPI'!$C$17 / _xlfn.XLOOKUP(Calculations!B4, 'Annual _CPI'!$B$4:$B$17, 'Annual _CPI'!$C$4:$C$17) )</f>
        <v>4.4566285970863211</v>
      </c>
    </row>
    <row r="5" spans="2:8">
      <c r="B5" s="6">
        <v>2011</v>
      </c>
      <c r="C5" s="3">
        <v>2010</v>
      </c>
      <c r="D5" s="10" t="s">
        <v>6</v>
      </c>
      <c r="E5" s="10">
        <v>4.4000000000000004</v>
      </c>
      <c r="F5" s="10">
        <v>3.35</v>
      </c>
      <c r="G5" s="3">
        <f>E5*('Annual _CPI'!$C$17 / _xlfn.XLOOKUP(Calculations!B5, 'Annual _CPI'!$B$4:$B$17, 'Annual _CPI'!$C$4:$C$17) )</f>
        <v>5.9602327742187891</v>
      </c>
      <c r="H5" s="7">
        <f>F5*('Annual _CPI'!$C$17 / _xlfn.XLOOKUP(Calculations!B5, 'Annual _CPI'!$B$4:$B$17, 'Annual _CPI'!$C$4:$C$17) )</f>
        <v>4.5379044985529413</v>
      </c>
    </row>
    <row r="6" spans="2:8">
      <c r="B6" s="6">
        <v>2011</v>
      </c>
      <c r="C6" s="3">
        <v>2010</v>
      </c>
      <c r="D6" s="10" t="s">
        <v>5</v>
      </c>
      <c r="E6" s="10">
        <v>4.59</v>
      </c>
      <c r="F6" s="10">
        <v>3.52</v>
      </c>
      <c r="G6" s="3">
        <f>E6*('Annual _CPI'!$C$17 / _xlfn.XLOOKUP(Calculations!B6, 'Annual _CPI'!$B$4:$B$17, 'Annual _CPI'!$C$4:$C$17) )</f>
        <v>6.217606462196418</v>
      </c>
      <c r="H6" s="7">
        <f>F6*('Annual _CPI'!$C$17 / _xlfn.XLOOKUP(Calculations!B6, 'Annual _CPI'!$B$4:$B$17, 'Annual _CPI'!$C$4:$C$17) )</f>
        <v>4.7681862193750311</v>
      </c>
    </row>
    <row r="7" spans="2:8">
      <c r="B7" s="6">
        <v>2011</v>
      </c>
      <c r="C7" s="3">
        <v>2010</v>
      </c>
      <c r="D7" s="10" t="s">
        <v>4</v>
      </c>
      <c r="E7" s="10">
        <v>4.1900000000000004</v>
      </c>
      <c r="F7" s="10">
        <v>3.35</v>
      </c>
      <c r="G7" s="3">
        <f>E7*('Annual _CPI'!$C$17 / _xlfn.XLOOKUP(Calculations!B7, 'Annual _CPI'!$B$4:$B$17, 'Annual _CPI'!$C$4:$C$17) )</f>
        <v>5.6757671190856192</v>
      </c>
      <c r="H7" s="7">
        <f>F7*('Annual _CPI'!$C$17 / _xlfn.XLOOKUP(Calculations!B7, 'Annual _CPI'!$B$4:$B$17, 'Annual _CPI'!$C$4:$C$17) )</f>
        <v>4.5379044985529413</v>
      </c>
    </row>
    <row r="8" spans="2:8">
      <c r="B8" s="6">
        <v>2011</v>
      </c>
      <c r="C8" s="3">
        <v>2010</v>
      </c>
      <c r="D8" s="10" t="s">
        <v>8</v>
      </c>
      <c r="E8" s="10">
        <v>2.83</v>
      </c>
      <c r="F8" s="10">
        <v>1.83</v>
      </c>
      <c r="G8" s="3">
        <f>E8*('Annual _CPI'!$C$17 / _xlfn.XLOOKUP(Calculations!B8, 'Annual _CPI'!$B$4:$B$17, 'Annual _CPI'!$C$4:$C$17) )</f>
        <v>3.8335133525089025</v>
      </c>
      <c r="H8" s="7">
        <f>F8*('Annual _CPI'!$C$17 / _xlfn.XLOOKUP(Calculations!B8, 'Annual _CPI'!$B$4:$B$17, 'Annual _CPI'!$C$4:$C$17) )</f>
        <v>2.4789149947319054</v>
      </c>
    </row>
    <row r="9" spans="2:8">
      <c r="B9" s="6">
        <v>2011</v>
      </c>
      <c r="C9" s="3">
        <v>2010</v>
      </c>
      <c r="D9" s="10" t="s">
        <v>3</v>
      </c>
      <c r="E9" s="10">
        <v>5.05</v>
      </c>
      <c r="F9" s="10">
        <v>3.29</v>
      </c>
      <c r="G9" s="3">
        <f>E9*('Annual _CPI'!$C$17 / _xlfn.XLOOKUP(Calculations!B9, 'Annual _CPI'!$B$4:$B$17, 'Annual _CPI'!$C$4:$C$17) )</f>
        <v>6.8407217067738362</v>
      </c>
      <c r="H9" s="7">
        <f>F9*('Annual _CPI'!$C$17 / _xlfn.XLOOKUP(Calculations!B9, 'Annual _CPI'!$B$4:$B$17, 'Annual _CPI'!$C$4:$C$17) )</f>
        <v>4.4566285970863211</v>
      </c>
    </row>
    <row r="10" spans="2:8">
      <c r="B10" s="6">
        <v>2011</v>
      </c>
      <c r="C10" s="3">
        <v>2010</v>
      </c>
      <c r="D10" s="10" t="s">
        <v>2</v>
      </c>
      <c r="E10" s="10">
        <v>4.84</v>
      </c>
      <c r="F10" s="10">
        <v>4.8899999999999997</v>
      </c>
      <c r="G10" s="3">
        <f>E10*('Annual _CPI'!$C$17 / _xlfn.XLOOKUP(Calculations!B10, 'Annual _CPI'!$B$4:$B$17, 'Annual _CPI'!$C$4:$C$17) )</f>
        <v>6.5562560516406672</v>
      </c>
      <c r="H10" s="7">
        <f>F10*('Annual _CPI'!$C$17 / _xlfn.XLOOKUP(Calculations!B10, 'Annual _CPI'!$B$4:$B$17, 'Annual _CPI'!$C$4:$C$17) )</f>
        <v>6.6239859695295165</v>
      </c>
    </row>
    <row r="11" spans="2:8">
      <c r="B11" s="6">
        <v>2011</v>
      </c>
      <c r="C11" s="3">
        <v>2010</v>
      </c>
      <c r="D11" s="3" t="s">
        <v>9</v>
      </c>
      <c r="E11" s="10">
        <v>0.4</v>
      </c>
      <c r="F11" s="10">
        <v>0.46</v>
      </c>
      <c r="G11" s="3">
        <f>E11*('Annual _CPI'!$C$17 / _xlfn.XLOOKUP(Calculations!B11, 'Annual _CPI'!$B$4:$B$17, 'Annual _CPI'!$C$4:$C$17) )</f>
        <v>0.54183934311079895</v>
      </c>
      <c r="H11" s="7">
        <f>F11*('Annual _CPI'!$C$17 / _xlfn.XLOOKUP(Calculations!B11, 'Annual _CPI'!$B$4:$B$17, 'Annual _CPI'!$C$4:$C$17) )</f>
        <v>0.62311524457741885</v>
      </c>
    </row>
    <row r="12" spans="2:8">
      <c r="B12" s="6">
        <v>2011</v>
      </c>
      <c r="C12" s="3">
        <v>2011</v>
      </c>
      <c r="D12" s="3" t="s">
        <v>7</v>
      </c>
      <c r="E12" s="3">
        <v>4.33</v>
      </c>
      <c r="F12" s="3">
        <v>3.32</v>
      </c>
      <c r="G12" s="3">
        <f>E12*('Annual _CPI'!$C$17 / _xlfn.XLOOKUP(Calculations!B12, 'Annual _CPI'!$B$4:$B$17, 'Annual _CPI'!$C$4:$C$17) )</f>
        <v>5.8654108891743988</v>
      </c>
      <c r="H12" s="7">
        <f>F12*('Annual _CPI'!$C$17 / _xlfn.XLOOKUP(Calculations!B12, 'Annual _CPI'!$B$4:$B$17, 'Annual _CPI'!$C$4:$C$17) )</f>
        <v>4.4972665478196312</v>
      </c>
    </row>
    <row r="13" spans="2:8">
      <c r="B13" s="6">
        <v>2011</v>
      </c>
      <c r="C13" s="3">
        <v>2011</v>
      </c>
      <c r="D13" s="3" t="s">
        <v>6</v>
      </c>
      <c r="E13" s="3">
        <v>4.21</v>
      </c>
      <c r="F13" s="3">
        <v>3.25</v>
      </c>
      <c r="G13" s="3">
        <f>E13*('Annual _CPI'!$C$17 / _xlfn.XLOOKUP(Calculations!B13, 'Annual _CPI'!$B$4:$B$17, 'Annual _CPI'!$C$4:$C$17) )</f>
        <v>5.7028590862411583</v>
      </c>
      <c r="H13" s="7">
        <f>F13*('Annual _CPI'!$C$17 / _xlfn.XLOOKUP(Calculations!B13, 'Annual _CPI'!$B$4:$B$17, 'Annual _CPI'!$C$4:$C$17) )</f>
        <v>4.4024446627752409</v>
      </c>
    </row>
    <row r="14" spans="2:8">
      <c r="B14" s="6">
        <v>2011</v>
      </c>
      <c r="C14" s="3">
        <v>2011</v>
      </c>
      <c r="D14" s="3" t="s">
        <v>5</v>
      </c>
      <c r="E14" s="3">
        <v>4.4000000000000004</v>
      </c>
      <c r="F14" s="3">
        <v>3.41</v>
      </c>
      <c r="G14" s="3">
        <f>E14*('Annual _CPI'!$C$17 / _xlfn.XLOOKUP(Calculations!B14, 'Annual _CPI'!$B$4:$B$17, 'Annual _CPI'!$C$4:$C$17) )</f>
        <v>5.9602327742187891</v>
      </c>
      <c r="H14" s="7">
        <f>F14*('Annual _CPI'!$C$17 / _xlfn.XLOOKUP(Calculations!B14, 'Annual _CPI'!$B$4:$B$17, 'Annual _CPI'!$C$4:$C$17) )</f>
        <v>4.6191804000195607</v>
      </c>
    </row>
    <row r="15" spans="2:8">
      <c r="B15" s="6">
        <v>2011</v>
      </c>
      <c r="C15" s="3">
        <v>2011</v>
      </c>
      <c r="D15" s="3" t="s">
        <v>4</v>
      </c>
      <c r="E15" s="3">
        <v>4.8899999999999997</v>
      </c>
      <c r="F15" s="3">
        <v>4.33</v>
      </c>
      <c r="G15" s="3">
        <f>E15*('Annual _CPI'!$C$17 / _xlfn.XLOOKUP(Calculations!B15, 'Annual _CPI'!$B$4:$B$17, 'Annual _CPI'!$C$4:$C$17) )</f>
        <v>6.6239859695295165</v>
      </c>
      <c r="H15" s="7">
        <f>F15*('Annual _CPI'!$C$17 / _xlfn.XLOOKUP(Calculations!B15, 'Annual _CPI'!$B$4:$B$17, 'Annual _CPI'!$C$4:$C$17) )</f>
        <v>5.8654108891743988</v>
      </c>
    </row>
    <row r="16" spans="2:8">
      <c r="B16" s="6">
        <v>2011</v>
      </c>
      <c r="C16" s="3">
        <v>2011</v>
      </c>
      <c r="D16" s="3" t="s">
        <v>8</v>
      </c>
      <c r="E16" s="3">
        <v>3.21</v>
      </c>
      <c r="F16" s="3">
        <v>2</v>
      </c>
      <c r="G16" s="3">
        <f>E16*('Annual _CPI'!$C$17 / _xlfn.XLOOKUP(Calculations!B16, 'Annual _CPI'!$B$4:$B$17, 'Annual _CPI'!$C$4:$C$17) )</f>
        <v>4.3482607284641617</v>
      </c>
      <c r="H16" s="7">
        <f>F16*('Annual _CPI'!$C$17 / _xlfn.XLOOKUP(Calculations!B16, 'Annual _CPI'!$B$4:$B$17, 'Annual _CPI'!$C$4:$C$17) )</f>
        <v>2.7091967155539947</v>
      </c>
    </row>
    <row r="17" spans="2:8">
      <c r="B17" s="6">
        <v>2011</v>
      </c>
      <c r="C17" s="3">
        <v>2011</v>
      </c>
      <c r="D17" s="3" t="s">
        <v>3</v>
      </c>
      <c r="E17" s="3">
        <v>4.84</v>
      </c>
      <c r="F17" s="3">
        <v>3.19</v>
      </c>
      <c r="G17" s="3">
        <f>E17*('Annual _CPI'!$C$17 / _xlfn.XLOOKUP(Calculations!B17, 'Annual _CPI'!$B$4:$B$17, 'Annual _CPI'!$C$4:$C$17) )</f>
        <v>6.5562560516406672</v>
      </c>
      <c r="H17" s="7">
        <f>F17*('Annual _CPI'!$C$17 / _xlfn.XLOOKUP(Calculations!B17, 'Annual _CPI'!$B$4:$B$17, 'Annual _CPI'!$C$4:$C$17) )</f>
        <v>4.3211687613086216</v>
      </c>
    </row>
    <row r="18" spans="2:8">
      <c r="B18" s="6">
        <v>2011</v>
      </c>
      <c r="C18" s="3">
        <v>2011</v>
      </c>
      <c r="D18" s="3" t="s">
        <v>2</v>
      </c>
      <c r="E18" s="3">
        <v>4.6900000000000004</v>
      </c>
      <c r="F18" s="3">
        <v>4.7699999999999996</v>
      </c>
      <c r="G18" s="3">
        <f>E18*('Annual _CPI'!$C$17 / _xlfn.XLOOKUP(Calculations!B18, 'Annual _CPI'!$B$4:$B$17, 'Annual _CPI'!$C$4:$C$17) )</f>
        <v>6.3530662979741184</v>
      </c>
      <c r="H18" s="7">
        <f>F18*('Annual _CPI'!$C$17 / _xlfn.XLOOKUP(Calculations!B18, 'Annual _CPI'!$B$4:$B$17, 'Annual _CPI'!$C$4:$C$17) )</f>
        <v>6.4614341665962769</v>
      </c>
    </row>
    <row r="19" spans="2:8">
      <c r="B19" s="6">
        <v>2011</v>
      </c>
      <c r="C19" s="3">
        <v>2011</v>
      </c>
      <c r="D19" s="3" t="s">
        <v>9</v>
      </c>
      <c r="E19" s="3">
        <v>0.4</v>
      </c>
      <c r="F19" s="3">
        <v>0.46</v>
      </c>
      <c r="G19" s="3">
        <f>E19*('Annual _CPI'!$C$17 / _xlfn.XLOOKUP(Calculations!B19, 'Annual _CPI'!$B$4:$B$17, 'Annual _CPI'!$C$4:$C$17) )</f>
        <v>0.54183934311079895</v>
      </c>
      <c r="H19" s="7">
        <f>F19*('Annual _CPI'!$C$17 / _xlfn.XLOOKUP(Calculations!B19, 'Annual _CPI'!$B$4:$B$17, 'Annual _CPI'!$C$4:$C$17) )</f>
        <v>0.62311524457741885</v>
      </c>
    </row>
    <row r="20" spans="2:8">
      <c r="B20" s="6">
        <v>2011</v>
      </c>
      <c r="C20" s="3">
        <v>2012</v>
      </c>
      <c r="D20" s="3" t="s">
        <v>7</v>
      </c>
      <c r="E20" s="3">
        <v>4.43</v>
      </c>
      <c r="F20" s="3">
        <v>3.35</v>
      </c>
      <c r="G20" s="3">
        <f>E20*('Annual _CPI'!$C$17 / _xlfn.XLOOKUP(Calculations!B20, 'Annual _CPI'!$B$4:$B$17, 'Annual _CPI'!$C$4:$C$17) )</f>
        <v>6.0008707249520974</v>
      </c>
      <c r="H20" s="7">
        <f>F20*('Annual _CPI'!$C$17 / _xlfn.XLOOKUP(Calculations!B20, 'Annual _CPI'!$B$4:$B$17, 'Annual _CPI'!$C$4:$C$17) )</f>
        <v>4.5379044985529413</v>
      </c>
    </row>
    <row r="21" spans="2:8">
      <c r="B21" s="6">
        <v>2011</v>
      </c>
      <c r="C21" s="3">
        <v>2012</v>
      </c>
      <c r="D21" s="3" t="s">
        <v>6</v>
      </c>
      <c r="E21" s="3">
        <v>4.3099999999999996</v>
      </c>
      <c r="F21" s="3">
        <v>3.3</v>
      </c>
      <c r="G21" s="3">
        <f>E21*('Annual _CPI'!$C$17 / _xlfn.XLOOKUP(Calculations!B21, 'Annual _CPI'!$B$4:$B$17, 'Annual _CPI'!$C$4:$C$17) )</f>
        <v>5.8383189220188578</v>
      </c>
      <c r="H21" s="7">
        <f>F21*('Annual _CPI'!$C$17 / _xlfn.XLOOKUP(Calculations!B21, 'Annual _CPI'!$B$4:$B$17, 'Annual _CPI'!$C$4:$C$17) )</f>
        <v>4.4701745806640911</v>
      </c>
    </row>
    <row r="22" spans="2:8">
      <c r="B22" s="6">
        <v>2011</v>
      </c>
      <c r="C22" s="3">
        <v>2012</v>
      </c>
      <c r="D22" s="3" t="s">
        <v>5</v>
      </c>
      <c r="E22" s="3">
        <v>4.5199999999999996</v>
      </c>
      <c r="F22" s="3">
        <v>3.46</v>
      </c>
      <c r="G22" s="3">
        <f>E22*('Annual _CPI'!$C$17 / _xlfn.XLOOKUP(Calculations!B22, 'Annual _CPI'!$B$4:$B$17, 'Annual _CPI'!$C$4:$C$17) )</f>
        <v>6.1227845771520277</v>
      </c>
      <c r="H22" s="7">
        <f>F22*('Annual _CPI'!$C$17 / _xlfn.XLOOKUP(Calculations!B22, 'Annual _CPI'!$B$4:$B$17, 'Annual _CPI'!$C$4:$C$17) )</f>
        <v>4.6869103179084108</v>
      </c>
    </row>
    <row r="23" spans="2:8">
      <c r="B23" s="6">
        <v>2011</v>
      </c>
      <c r="C23" s="3">
        <v>2012</v>
      </c>
      <c r="D23" s="3" t="s">
        <v>4</v>
      </c>
      <c r="E23" s="3">
        <v>4.99</v>
      </c>
      <c r="F23" s="3">
        <v>4.3499999999999996</v>
      </c>
      <c r="G23" s="3">
        <f>E23*('Annual _CPI'!$C$17 / _xlfn.XLOOKUP(Calculations!B23, 'Annual _CPI'!$B$4:$B$17, 'Annual _CPI'!$C$4:$C$17) )</f>
        <v>6.7594458053072168</v>
      </c>
      <c r="H23" s="7">
        <f>F23*('Annual _CPI'!$C$17 / _xlfn.XLOOKUP(Calculations!B23, 'Annual _CPI'!$B$4:$B$17, 'Annual _CPI'!$C$4:$C$17) )</f>
        <v>5.892502856329938</v>
      </c>
    </row>
    <row r="24" spans="2:8">
      <c r="B24" s="6">
        <v>2011</v>
      </c>
      <c r="C24" s="3">
        <v>2012</v>
      </c>
      <c r="D24" s="3" t="s">
        <v>8</v>
      </c>
      <c r="E24" s="3">
        <v>3.12</v>
      </c>
      <c r="F24" s="3">
        <v>1.99</v>
      </c>
      <c r="G24" s="3">
        <f>E24*('Annual _CPI'!$C$17 / _xlfn.XLOOKUP(Calculations!B24, 'Annual _CPI'!$B$4:$B$17, 'Annual _CPI'!$C$4:$C$17) )</f>
        <v>4.2263468762642322</v>
      </c>
      <c r="H24" s="7">
        <f>F24*('Annual _CPI'!$C$17 / _xlfn.XLOOKUP(Calculations!B24, 'Annual _CPI'!$B$4:$B$17, 'Annual _CPI'!$C$4:$C$17) )</f>
        <v>2.6956507319762246</v>
      </c>
    </row>
    <row r="25" spans="2:8">
      <c r="B25" s="6">
        <v>2011</v>
      </c>
      <c r="C25" s="3">
        <v>2012</v>
      </c>
      <c r="D25" s="3" t="s">
        <v>3</v>
      </c>
      <c r="E25" s="3">
        <v>5.01</v>
      </c>
      <c r="F25" s="3">
        <v>3.27</v>
      </c>
      <c r="G25" s="3">
        <f>E25*('Annual _CPI'!$C$17 / _xlfn.XLOOKUP(Calculations!B25, 'Annual _CPI'!$B$4:$B$17, 'Annual _CPI'!$C$4:$C$17) )</f>
        <v>6.786537772462756</v>
      </c>
      <c r="H25" s="7">
        <f>F25*('Annual _CPI'!$C$17 / _xlfn.XLOOKUP(Calculations!B25, 'Annual _CPI'!$B$4:$B$17, 'Annual _CPI'!$C$4:$C$17) )</f>
        <v>4.429536629930781</v>
      </c>
    </row>
    <row r="26" spans="2:8">
      <c r="B26" s="6">
        <v>2011</v>
      </c>
      <c r="C26" s="3">
        <v>2012</v>
      </c>
      <c r="D26" s="3" t="s">
        <v>2</v>
      </c>
      <c r="E26" s="3">
        <v>4.78</v>
      </c>
      <c r="F26" s="3">
        <v>4.8</v>
      </c>
      <c r="G26" s="3">
        <f>E26*('Annual _CPI'!$C$17 / _xlfn.XLOOKUP(Calculations!B26, 'Annual _CPI'!$B$4:$B$17, 'Annual _CPI'!$C$4:$C$17) )</f>
        <v>6.4749801501740478</v>
      </c>
      <c r="H26" s="7">
        <f>F26*('Annual _CPI'!$C$17 / _xlfn.XLOOKUP(Calculations!B26, 'Annual _CPI'!$B$4:$B$17, 'Annual _CPI'!$C$4:$C$17) )</f>
        <v>6.502072117329587</v>
      </c>
    </row>
    <row r="27" spans="2:8">
      <c r="B27" s="6">
        <v>2011</v>
      </c>
      <c r="C27" s="3">
        <v>2012</v>
      </c>
      <c r="D27" s="3" t="s">
        <v>9</v>
      </c>
      <c r="E27" s="3">
        <v>0.4</v>
      </c>
      <c r="F27" s="3">
        <v>0.46</v>
      </c>
      <c r="G27" s="3">
        <f>E27*('Annual _CPI'!$C$17 / _xlfn.XLOOKUP(Calculations!B27, 'Annual _CPI'!$B$4:$B$17, 'Annual _CPI'!$C$4:$C$17) )</f>
        <v>0.54183934311079895</v>
      </c>
      <c r="H27" s="7">
        <f>F27*('Annual _CPI'!$C$17 / _xlfn.XLOOKUP(Calculations!B27, 'Annual _CPI'!$B$4:$B$17, 'Annual _CPI'!$C$4:$C$17) )</f>
        <v>0.62311524457741885</v>
      </c>
    </row>
    <row r="28" spans="2:8">
      <c r="B28" s="6">
        <v>2013</v>
      </c>
      <c r="C28" s="3">
        <v>2013</v>
      </c>
      <c r="D28" s="3" t="s">
        <v>7</v>
      </c>
      <c r="E28" s="3">
        <v>4.5599999999999996</v>
      </c>
      <c r="F28" s="3">
        <v>3.46</v>
      </c>
      <c r="G28" s="3">
        <f>E28*('Annual _CPI'!$C$17 / _xlfn.XLOOKUP(Calculations!B28, 'Annual _CPI'!$B$4:$B$17, 'Annual _CPI'!$C$4:$C$17) )</f>
        <v>5.9643673295930153</v>
      </c>
      <c r="H28" s="7">
        <f>F28*('Annual _CPI'!$C$17 / _xlfn.XLOOKUP(Calculations!B28, 'Annual _CPI'!$B$4:$B$17, 'Annual _CPI'!$C$4:$C$17) )</f>
        <v>4.525594508857858</v>
      </c>
    </row>
    <row r="29" spans="2:8">
      <c r="B29" s="6">
        <v>2013</v>
      </c>
      <c r="C29" s="3">
        <v>2013</v>
      </c>
      <c r="D29" s="3" t="s">
        <v>6</v>
      </c>
      <c r="E29" s="3">
        <v>4.47</v>
      </c>
      <c r="F29" s="3">
        <v>3.42</v>
      </c>
      <c r="G29" s="3">
        <f>E29*('Annual _CPI'!$C$17 / _xlfn.XLOOKUP(Calculations!B29, 'Annual _CPI'!$B$4:$B$17, 'Annual _CPI'!$C$4:$C$17) )</f>
        <v>5.8466495533510479</v>
      </c>
      <c r="H29" s="7">
        <f>F29*('Annual _CPI'!$C$17 / _xlfn.XLOOKUP(Calculations!B29, 'Annual _CPI'!$B$4:$B$17, 'Annual _CPI'!$C$4:$C$17) )</f>
        <v>4.473275497194761</v>
      </c>
    </row>
    <row r="30" spans="2:8">
      <c r="B30" s="6">
        <v>2013</v>
      </c>
      <c r="C30" s="3">
        <v>2013</v>
      </c>
      <c r="D30" s="3" t="s">
        <v>5</v>
      </c>
      <c r="E30" s="3">
        <v>4.6900000000000004</v>
      </c>
      <c r="F30" s="3">
        <v>3.62</v>
      </c>
      <c r="G30" s="3">
        <f>E30*('Annual _CPI'!$C$17 / _xlfn.XLOOKUP(Calculations!B30, 'Annual _CPI'!$B$4:$B$17, 'Annual _CPI'!$C$4:$C$17) )</f>
        <v>6.1344041174980797</v>
      </c>
      <c r="H30" s="7">
        <f>F30*('Annual _CPI'!$C$17 / _xlfn.XLOOKUP(Calculations!B30, 'Annual _CPI'!$B$4:$B$17, 'Annual _CPI'!$C$4:$C$17) )</f>
        <v>4.7348705555102448</v>
      </c>
    </row>
    <row r="31" spans="2:8">
      <c r="B31" s="6">
        <v>2013</v>
      </c>
      <c r="C31" s="3">
        <v>2013</v>
      </c>
      <c r="D31" s="3" t="s">
        <v>4</v>
      </c>
      <c r="E31" s="3">
        <v>5.42</v>
      </c>
      <c r="F31" s="3">
        <v>4.7699999999999996</v>
      </c>
      <c r="G31" s="3">
        <f>E31*('Annual _CPI'!$C$17 / _xlfn.XLOOKUP(Calculations!B31, 'Annual _CPI'!$B$4:$B$17, 'Annual _CPI'!$C$4:$C$17) )</f>
        <v>7.0892260803495928</v>
      </c>
      <c r="H31" s="7">
        <f>F31*('Annual _CPI'!$C$17 / _xlfn.XLOOKUP(Calculations!B31, 'Annual _CPI'!$B$4:$B$17, 'Annual _CPI'!$C$4:$C$17) )</f>
        <v>6.2390421408242718</v>
      </c>
    </row>
    <row r="32" spans="2:8">
      <c r="B32" s="6">
        <v>2013</v>
      </c>
      <c r="C32" s="3">
        <v>2013</v>
      </c>
      <c r="D32" s="3" t="s">
        <v>8</v>
      </c>
      <c r="E32" s="3">
        <v>2.4700000000000002</v>
      </c>
      <c r="F32" s="3">
        <v>1.59</v>
      </c>
      <c r="G32" s="3">
        <f>E32*('Annual _CPI'!$C$17 / _xlfn.XLOOKUP(Calculations!B32, 'Annual _CPI'!$B$4:$B$17, 'Annual _CPI'!$C$4:$C$17) )</f>
        <v>3.230698970196217</v>
      </c>
      <c r="H32" s="7">
        <f>F32*('Annual _CPI'!$C$17 / _xlfn.XLOOKUP(Calculations!B32, 'Annual _CPI'!$B$4:$B$17, 'Annual _CPI'!$C$4:$C$17) )</f>
        <v>2.079680713608091</v>
      </c>
    </row>
    <row r="33" spans="2:8">
      <c r="B33" s="6">
        <v>2013</v>
      </c>
      <c r="C33" s="3">
        <v>2013</v>
      </c>
      <c r="D33" s="3" t="s">
        <v>3</v>
      </c>
      <c r="E33" s="3">
        <v>5.45</v>
      </c>
      <c r="F33" s="3">
        <v>3.6</v>
      </c>
      <c r="G33" s="3">
        <f>E33*('Annual _CPI'!$C$17 / _xlfn.XLOOKUP(Calculations!B33, 'Annual _CPI'!$B$4:$B$17, 'Annual _CPI'!$C$4:$C$17) )</f>
        <v>7.1284653390969153</v>
      </c>
      <c r="H33" s="7">
        <f>F33*('Annual _CPI'!$C$17 / _xlfn.XLOOKUP(Calculations!B33, 'Annual _CPI'!$B$4:$B$17, 'Annual _CPI'!$C$4:$C$17) )</f>
        <v>4.7087110496786968</v>
      </c>
    </row>
    <row r="34" spans="2:8">
      <c r="B34" s="6">
        <v>2013</v>
      </c>
      <c r="C34" s="3">
        <v>2013</v>
      </c>
      <c r="D34" s="3" t="s">
        <v>2</v>
      </c>
      <c r="E34" s="3">
        <v>4.92</v>
      </c>
      <c r="F34" s="3">
        <v>5.01</v>
      </c>
      <c r="G34" s="3">
        <f>E34*('Annual _CPI'!$C$17 / _xlfn.XLOOKUP(Calculations!B34, 'Annual _CPI'!$B$4:$B$17, 'Annual _CPI'!$C$4:$C$17) )</f>
        <v>6.4352384345608851</v>
      </c>
      <c r="H34" s="7">
        <f>F34*('Annual _CPI'!$C$17 / _xlfn.XLOOKUP(Calculations!B34, 'Annual _CPI'!$B$4:$B$17, 'Annual _CPI'!$C$4:$C$17) )</f>
        <v>6.5529562108028525</v>
      </c>
    </row>
    <row r="35" spans="2:8">
      <c r="B35" s="6">
        <v>2013</v>
      </c>
      <c r="C35" s="3">
        <v>2013</v>
      </c>
      <c r="D35" s="3" t="s">
        <v>9</v>
      </c>
      <c r="E35" s="3">
        <v>0.4</v>
      </c>
      <c r="F35" s="3">
        <v>0.46</v>
      </c>
      <c r="G35" s="3">
        <f>E35*('Annual _CPI'!$C$17 / _xlfn.XLOOKUP(Calculations!B35, 'Annual _CPI'!$B$4:$B$17, 'Annual _CPI'!$C$4:$C$17) )</f>
        <v>0.52319011663096626</v>
      </c>
      <c r="H35" s="7">
        <f>F35*('Annual _CPI'!$C$17 / _xlfn.XLOOKUP(Calculations!B35, 'Annual _CPI'!$B$4:$B$17, 'Annual _CPI'!$C$4:$C$17) )</f>
        <v>0.60166863412561122</v>
      </c>
    </row>
    <row r="36" spans="2:8">
      <c r="B36" s="6">
        <v>2014</v>
      </c>
      <c r="C36" s="3">
        <v>2014</v>
      </c>
      <c r="D36" s="3" t="s">
        <v>7</v>
      </c>
      <c r="E36" s="3">
        <v>4.0599999999999996</v>
      </c>
      <c r="F36" s="3">
        <v>3.04</v>
      </c>
      <c r="G36" s="3">
        <f>E36*('Annual _CPI'!$C$17 / _xlfn.XLOOKUP(Calculations!B36, 'Annual _CPI'!$B$4:$B$17, 'Annual _CPI'!$C$4:$C$17) )</f>
        <v>5.2256104690456873</v>
      </c>
      <c r="H36" s="7">
        <f>F36*('Annual _CPI'!$C$17 / _xlfn.XLOOKUP(Calculations!B36, 'Annual _CPI'!$B$4:$B$17, 'Annual _CPI'!$C$4:$C$17) )</f>
        <v>3.9127723709110569</v>
      </c>
    </row>
    <row r="37" spans="2:8">
      <c r="B37" s="6">
        <v>2014</v>
      </c>
      <c r="C37" s="3">
        <v>2014</v>
      </c>
      <c r="D37" s="3" t="s">
        <v>6</v>
      </c>
      <c r="E37" s="3">
        <v>4</v>
      </c>
      <c r="F37" s="3">
        <v>3.04</v>
      </c>
      <c r="G37" s="3">
        <f>E37*('Annual _CPI'!$C$17 / _xlfn.XLOOKUP(Calculations!B37, 'Annual _CPI'!$B$4:$B$17, 'Annual _CPI'!$C$4:$C$17) )</f>
        <v>5.1483846985671802</v>
      </c>
      <c r="H37" s="7">
        <f>F37*('Annual _CPI'!$C$17 / _xlfn.XLOOKUP(Calculations!B37, 'Annual _CPI'!$B$4:$B$17, 'Annual _CPI'!$C$4:$C$17) )</f>
        <v>3.9127723709110569</v>
      </c>
    </row>
    <row r="38" spans="2:8">
      <c r="B38" s="6">
        <v>2014</v>
      </c>
      <c r="C38" s="3">
        <v>2014</v>
      </c>
      <c r="D38" s="3" t="s">
        <v>5</v>
      </c>
      <c r="E38" s="3">
        <v>4.1900000000000004</v>
      </c>
      <c r="F38" s="3">
        <v>3.19</v>
      </c>
      <c r="G38" s="3">
        <f>E38*('Annual _CPI'!$C$17 / _xlfn.XLOOKUP(Calculations!B38, 'Annual _CPI'!$B$4:$B$17, 'Annual _CPI'!$C$4:$C$17) )</f>
        <v>5.3929329717491221</v>
      </c>
      <c r="H38" s="7">
        <f>F38*('Annual _CPI'!$C$17 / _xlfn.XLOOKUP(Calculations!B38, 'Annual _CPI'!$B$4:$B$17, 'Annual _CPI'!$C$4:$C$17) )</f>
        <v>4.105836797107326</v>
      </c>
    </row>
    <row r="39" spans="2:8">
      <c r="B39" s="6">
        <v>2014</v>
      </c>
      <c r="C39" s="3">
        <v>2014</v>
      </c>
      <c r="D39" s="3" t="s">
        <v>4</v>
      </c>
      <c r="E39" s="3">
        <v>4.83</v>
      </c>
      <c r="F39" s="3">
        <v>4.2300000000000004</v>
      </c>
      <c r="G39" s="3">
        <f>E39*('Annual _CPI'!$C$17 / _xlfn.XLOOKUP(Calculations!B39, 'Annual _CPI'!$B$4:$B$17, 'Annual _CPI'!$C$4:$C$17) )</f>
        <v>6.2166745235198704</v>
      </c>
      <c r="H39" s="7">
        <f>F39*('Annual _CPI'!$C$17 / _xlfn.XLOOKUP(Calculations!B39, 'Annual _CPI'!$B$4:$B$17, 'Annual _CPI'!$C$4:$C$17) )</f>
        <v>5.4444168187347932</v>
      </c>
    </row>
    <row r="40" spans="2:8">
      <c r="B40" s="6">
        <v>2014</v>
      </c>
      <c r="C40" s="3">
        <v>2014</v>
      </c>
      <c r="D40" s="3" t="s">
        <v>8</v>
      </c>
      <c r="E40" s="3">
        <v>2.2200000000000002</v>
      </c>
      <c r="F40" s="3">
        <v>1.43</v>
      </c>
      <c r="G40" s="3">
        <f>E40*('Annual _CPI'!$C$17 / _xlfn.XLOOKUP(Calculations!B40, 'Annual _CPI'!$B$4:$B$17, 'Annual _CPI'!$C$4:$C$17) )</f>
        <v>2.8573535077047851</v>
      </c>
      <c r="H40" s="7">
        <f>F40*('Annual _CPI'!$C$17 / _xlfn.XLOOKUP(Calculations!B40, 'Annual _CPI'!$B$4:$B$17, 'Annual _CPI'!$C$4:$C$17) )</f>
        <v>1.8405475297377669</v>
      </c>
    </row>
    <row r="41" spans="2:8">
      <c r="B41" s="6">
        <v>2014</v>
      </c>
      <c r="C41" s="3">
        <v>2014</v>
      </c>
      <c r="D41" s="3" t="s">
        <v>3</v>
      </c>
      <c r="E41" s="3">
        <v>4.95</v>
      </c>
      <c r="F41" s="3">
        <v>3.39</v>
      </c>
      <c r="G41" s="3">
        <f>E41*('Annual _CPI'!$C$17 / _xlfn.XLOOKUP(Calculations!B41, 'Annual _CPI'!$B$4:$B$17, 'Annual _CPI'!$C$4:$C$17) )</f>
        <v>6.3711260644768855</v>
      </c>
      <c r="H41" s="7">
        <f>F41*('Annual _CPI'!$C$17 / _xlfn.XLOOKUP(Calculations!B41, 'Annual _CPI'!$B$4:$B$17, 'Annual _CPI'!$C$4:$C$17) )</f>
        <v>4.363256032035685</v>
      </c>
    </row>
    <row r="42" spans="2:8">
      <c r="B42" s="6">
        <v>2014</v>
      </c>
      <c r="C42" s="3">
        <v>2014</v>
      </c>
      <c r="D42" s="3" t="s">
        <v>2</v>
      </c>
      <c r="E42" s="3">
        <v>4.66</v>
      </c>
      <c r="F42" s="3">
        <v>4.71</v>
      </c>
      <c r="G42" s="3">
        <f>E42*('Annual _CPI'!$C$17 / _xlfn.XLOOKUP(Calculations!B42, 'Annual _CPI'!$B$4:$B$17, 'Annual _CPI'!$C$4:$C$17) )</f>
        <v>5.9978681738307653</v>
      </c>
      <c r="H42" s="7">
        <f>F42*('Annual _CPI'!$C$17 / _xlfn.XLOOKUP(Calculations!B42, 'Annual _CPI'!$B$4:$B$17, 'Annual _CPI'!$C$4:$C$17) )</f>
        <v>6.0622229825628544</v>
      </c>
    </row>
    <row r="43" spans="2:8">
      <c r="B43" s="6">
        <v>2014</v>
      </c>
      <c r="C43" s="3">
        <v>2014</v>
      </c>
      <c r="D43" s="3" t="s">
        <v>9</v>
      </c>
      <c r="E43" s="3">
        <v>0.42</v>
      </c>
      <c r="F43" s="3">
        <v>0.47</v>
      </c>
      <c r="G43" s="3">
        <f>E43*('Annual _CPI'!$C$17 / _xlfn.XLOOKUP(Calculations!B43, 'Annual _CPI'!$B$4:$B$17, 'Annual _CPI'!$C$4:$C$17) )</f>
        <v>0.54058039334955388</v>
      </c>
      <c r="H43" s="7">
        <f>F43*('Annual _CPI'!$C$17 / _xlfn.XLOOKUP(Calculations!B43, 'Annual _CPI'!$B$4:$B$17, 'Annual _CPI'!$C$4:$C$17) )</f>
        <v>0.60493520208164364</v>
      </c>
    </row>
    <row r="44" spans="2:8">
      <c r="B44" s="6">
        <v>2015</v>
      </c>
      <c r="C44" s="3">
        <v>2015</v>
      </c>
      <c r="D44" s="3" t="s">
        <v>7</v>
      </c>
      <c r="E44" s="3">
        <v>4.0599999999999996</v>
      </c>
      <c r="F44" s="3">
        <v>3.04</v>
      </c>
      <c r="G44" s="3">
        <f>E44*('Annual _CPI'!$C$17 / _xlfn.XLOOKUP(Calculations!B44, 'Annual _CPI'!$B$4:$B$17, 'Annual _CPI'!$C$4:$C$17) )</f>
        <v>5.2194151474366812</v>
      </c>
      <c r="H44" s="7">
        <f>F44*('Annual _CPI'!$C$17 / _xlfn.XLOOKUP(Calculations!B44, 'Annual _CPI'!$B$4:$B$17, 'Annual _CPI'!$C$4:$C$17) )</f>
        <v>3.9081335094107175</v>
      </c>
    </row>
    <row r="45" spans="2:8">
      <c r="B45" s="6">
        <v>2015</v>
      </c>
      <c r="C45" s="3">
        <v>2015</v>
      </c>
      <c r="D45" s="3" t="s">
        <v>6</v>
      </c>
      <c r="E45" s="3">
        <v>4</v>
      </c>
      <c r="F45" s="3">
        <v>3.04</v>
      </c>
      <c r="G45" s="3">
        <f>E45*('Annual _CPI'!$C$17 / _xlfn.XLOOKUP(Calculations!B45, 'Annual _CPI'!$B$4:$B$17, 'Annual _CPI'!$C$4:$C$17) )</f>
        <v>5.1422809334351545</v>
      </c>
      <c r="H45" s="7">
        <f>F45*('Annual _CPI'!$C$17 / _xlfn.XLOOKUP(Calculations!B45, 'Annual _CPI'!$B$4:$B$17, 'Annual _CPI'!$C$4:$C$17) )</f>
        <v>3.9081335094107175</v>
      </c>
    </row>
    <row r="46" spans="2:8">
      <c r="B46" s="6">
        <v>2015</v>
      </c>
      <c r="C46" s="3">
        <v>2015</v>
      </c>
      <c r="D46" s="3" t="s">
        <v>5</v>
      </c>
      <c r="E46" s="3">
        <v>4.1900000000000004</v>
      </c>
      <c r="F46" s="3">
        <v>3.19</v>
      </c>
      <c r="G46" s="3">
        <f>E46*('Annual _CPI'!$C$17 / _xlfn.XLOOKUP(Calculations!B46, 'Annual _CPI'!$B$4:$B$17, 'Annual _CPI'!$C$4:$C$17) )</f>
        <v>5.3865392777733252</v>
      </c>
      <c r="H46" s="7">
        <f>F46*('Annual _CPI'!$C$17 / _xlfn.XLOOKUP(Calculations!B46, 'Annual _CPI'!$B$4:$B$17, 'Annual _CPI'!$C$4:$C$17) )</f>
        <v>4.1009690444145352</v>
      </c>
    </row>
    <row r="47" spans="2:8">
      <c r="B47" s="6">
        <v>2015</v>
      </c>
      <c r="C47" s="3">
        <v>2015</v>
      </c>
      <c r="D47" s="3" t="s">
        <v>4</v>
      </c>
      <c r="E47" s="3">
        <v>4.83</v>
      </c>
      <c r="F47" s="3">
        <v>4.2300000000000004</v>
      </c>
      <c r="G47" s="3">
        <f>E47*('Annual _CPI'!$C$17 / _xlfn.XLOOKUP(Calculations!B47, 'Annual _CPI'!$B$4:$B$17, 'Annual _CPI'!$C$4:$C$17) )</f>
        <v>6.2093042271229493</v>
      </c>
      <c r="H47" s="7">
        <f>F47*('Annual _CPI'!$C$17 / _xlfn.XLOOKUP(Calculations!B47, 'Annual _CPI'!$B$4:$B$17, 'Annual _CPI'!$C$4:$C$17) )</f>
        <v>5.4379620871076764</v>
      </c>
    </row>
    <row r="48" spans="2:8">
      <c r="B48" s="6">
        <v>2015</v>
      </c>
      <c r="C48" s="3">
        <v>2015</v>
      </c>
      <c r="D48" s="3" t="s">
        <v>8</v>
      </c>
      <c r="E48" s="3">
        <v>2.2200000000000002</v>
      </c>
      <c r="F48" s="3">
        <v>1.43</v>
      </c>
      <c r="G48" s="3">
        <f>E48*('Annual _CPI'!$C$17 / _xlfn.XLOOKUP(Calculations!B48, 'Annual _CPI'!$B$4:$B$17, 'Annual _CPI'!$C$4:$C$17) )</f>
        <v>2.8539659180565109</v>
      </c>
      <c r="H48" s="7">
        <f>F48*('Annual _CPI'!$C$17 / _xlfn.XLOOKUP(Calculations!B48, 'Annual _CPI'!$B$4:$B$17, 'Annual _CPI'!$C$4:$C$17) )</f>
        <v>1.8383654337030677</v>
      </c>
    </row>
    <row r="49" spans="2:8">
      <c r="B49" s="6">
        <v>2015</v>
      </c>
      <c r="C49" s="3">
        <v>2015</v>
      </c>
      <c r="D49" s="3" t="s">
        <v>3</v>
      </c>
      <c r="E49" s="3">
        <v>4.95</v>
      </c>
      <c r="F49" s="3">
        <v>3.39</v>
      </c>
      <c r="G49" s="3">
        <f>E49*('Annual _CPI'!$C$17 / _xlfn.XLOOKUP(Calculations!B49, 'Annual _CPI'!$B$4:$B$17, 'Annual _CPI'!$C$4:$C$17) )</f>
        <v>6.3635726551260037</v>
      </c>
      <c r="H49" s="7">
        <f>F49*('Annual _CPI'!$C$17 / _xlfn.XLOOKUP(Calculations!B49, 'Annual _CPI'!$B$4:$B$17, 'Annual _CPI'!$C$4:$C$17) )</f>
        <v>4.3580830910862938</v>
      </c>
    </row>
    <row r="50" spans="2:8">
      <c r="B50" s="6">
        <v>2015</v>
      </c>
      <c r="C50" s="3">
        <v>2015</v>
      </c>
      <c r="D50" s="3" t="s">
        <v>2</v>
      </c>
      <c r="E50" s="3">
        <v>4.66</v>
      </c>
      <c r="F50" s="3">
        <v>4.71</v>
      </c>
      <c r="G50" s="3">
        <f>E50*('Annual _CPI'!$C$17 / _xlfn.XLOOKUP(Calculations!B50, 'Annual _CPI'!$B$4:$B$17, 'Annual _CPI'!$C$4:$C$17) )</f>
        <v>5.990757287451955</v>
      </c>
      <c r="H50" s="7">
        <f>F50*('Annual _CPI'!$C$17 / _xlfn.XLOOKUP(Calculations!B50, 'Annual _CPI'!$B$4:$B$17, 'Annual _CPI'!$C$4:$C$17) )</f>
        <v>6.055035799119894</v>
      </c>
    </row>
    <row r="51" spans="2:8">
      <c r="B51" s="6">
        <v>2015</v>
      </c>
      <c r="C51" s="3">
        <v>2015</v>
      </c>
      <c r="D51" s="3" t="s">
        <v>9</v>
      </c>
      <c r="E51" s="3">
        <v>0.43</v>
      </c>
      <c r="F51" s="3">
        <v>0.48</v>
      </c>
      <c r="G51" s="3">
        <f>E51*('Annual _CPI'!$C$17 / _xlfn.XLOOKUP(Calculations!B51, 'Annual _CPI'!$B$4:$B$17, 'Annual _CPI'!$C$4:$C$17) )</f>
        <v>0.55279520034427909</v>
      </c>
      <c r="H51" s="7">
        <f>F51*('Annual _CPI'!$C$17 / _xlfn.XLOOKUP(Calculations!B51, 'Annual _CPI'!$B$4:$B$17, 'Annual _CPI'!$C$4:$C$17) )</f>
        <v>0.6170737120122185</v>
      </c>
    </row>
    <row r="52" spans="2:8">
      <c r="B52" s="6">
        <v>2015</v>
      </c>
      <c r="C52" s="3">
        <v>2016</v>
      </c>
      <c r="D52" s="3" t="s">
        <v>7</v>
      </c>
      <c r="E52" s="3" t="s">
        <v>18</v>
      </c>
      <c r="F52" s="3" t="s">
        <v>18</v>
      </c>
      <c r="G52" s="3" t="s">
        <v>18</v>
      </c>
      <c r="H52" s="3" t="s">
        <v>18</v>
      </c>
    </row>
    <row r="53" spans="2:8">
      <c r="B53" s="6">
        <v>2015</v>
      </c>
      <c r="C53" s="3">
        <v>2016</v>
      </c>
      <c r="D53" s="3" t="s">
        <v>6</v>
      </c>
      <c r="E53" s="3" t="s">
        <v>18</v>
      </c>
      <c r="F53" s="3" t="s">
        <v>18</v>
      </c>
      <c r="G53" s="3" t="s">
        <v>18</v>
      </c>
      <c r="H53" s="3" t="s">
        <v>18</v>
      </c>
    </row>
    <row r="54" spans="2:8">
      <c r="B54" s="6">
        <v>2015</v>
      </c>
      <c r="C54" s="3">
        <v>2016</v>
      </c>
      <c r="D54" s="3" t="s">
        <v>5</v>
      </c>
      <c r="E54" s="3" t="s">
        <v>18</v>
      </c>
      <c r="F54" s="3" t="s">
        <v>18</v>
      </c>
      <c r="G54" s="3" t="s">
        <v>18</v>
      </c>
      <c r="H54" s="3" t="s">
        <v>18</v>
      </c>
    </row>
    <row r="55" spans="2:8">
      <c r="B55" s="6">
        <v>2015</v>
      </c>
      <c r="C55" s="3">
        <v>2016</v>
      </c>
      <c r="D55" s="3" t="s">
        <v>4</v>
      </c>
      <c r="E55" s="3" t="s">
        <v>18</v>
      </c>
      <c r="F55" s="3" t="s">
        <v>18</v>
      </c>
      <c r="G55" s="3" t="s">
        <v>18</v>
      </c>
      <c r="H55" s="3" t="s">
        <v>18</v>
      </c>
    </row>
    <row r="56" spans="2:8">
      <c r="B56" s="6">
        <v>2015</v>
      </c>
      <c r="C56" s="3">
        <v>2016</v>
      </c>
      <c r="D56" s="3" t="s">
        <v>8</v>
      </c>
      <c r="E56" s="3" t="s">
        <v>18</v>
      </c>
      <c r="F56" s="3" t="s">
        <v>18</v>
      </c>
      <c r="G56" s="3" t="s">
        <v>18</v>
      </c>
      <c r="H56" s="3" t="s">
        <v>18</v>
      </c>
    </row>
    <row r="57" spans="2:8">
      <c r="B57" s="6">
        <v>2015</v>
      </c>
      <c r="C57" s="3">
        <v>2016</v>
      </c>
      <c r="D57" s="3" t="s">
        <v>3</v>
      </c>
      <c r="E57" s="3" t="s">
        <v>18</v>
      </c>
      <c r="F57" s="3" t="s">
        <v>18</v>
      </c>
      <c r="G57" s="3" t="s">
        <v>18</v>
      </c>
      <c r="H57" s="3" t="s">
        <v>18</v>
      </c>
    </row>
    <row r="58" spans="2:8">
      <c r="B58" s="6">
        <v>2015</v>
      </c>
      <c r="C58" s="3">
        <v>2016</v>
      </c>
      <c r="D58" s="3" t="s">
        <v>2</v>
      </c>
      <c r="E58" s="3" t="s">
        <v>18</v>
      </c>
      <c r="F58" s="3" t="s">
        <v>18</v>
      </c>
      <c r="G58" s="3" t="s">
        <v>18</v>
      </c>
      <c r="H58" s="3" t="s">
        <v>18</v>
      </c>
    </row>
    <row r="59" spans="2:8">
      <c r="B59" s="6">
        <v>2015</v>
      </c>
      <c r="C59" s="3">
        <v>2016</v>
      </c>
      <c r="D59" s="3" t="s">
        <v>9</v>
      </c>
      <c r="E59" s="3" t="s">
        <v>18</v>
      </c>
      <c r="F59" s="3" t="s">
        <v>18</v>
      </c>
      <c r="G59" s="3" t="s">
        <v>18</v>
      </c>
      <c r="H59" s="3" t="s">
        <v>18</v>
      </c>
    </row>
    <row r="60" spans="2:8">
      <c r="B60" s="6">
        <v>2016</v>
      </c>
      <c r="C60" s="3">
        <v>2017</v>
      </c>
      <c r="D60" s="3" t="s">
        <v>7</v>
      </c>
      <c r="E60" s="3">
        <v>3.51</v>
      </c>
      <c r="F60" s="3">
        <v>2.98</v>
      </c>
      <c r="G60" s="3">
        <f>E60*('Annual _CPI'!$C$17 / _xlfn.XLOOKUP(Calculations!B60, 'Annual _CPI'!$B$4:$B$17, 'Annual _CPI'!$C$4:$C$17) )</f>
        <v>4.4561367793439359</v>
      </c>
      <c r="H60" s="7">
        <f>F60*('Annual _CPI'!$C$17 / _xlfn.XLOOKUP(Calculations!B60, 'Annual _CPI'!$B$4:$B$17, 'Annual _CPI'!$C$4:$C$17) )</f>
        <v>3.7832728212093816</v>
      </c>
    </row>
    <row r="61" spans="2:8">
      <c r="B61" s="6">
        <v>2016</v>
      </c>
      <c r="C61" s="3">
        <v>2017</v>
      </c>
      <c r="D61" s="3" t="s">
        <v>6</v>
      </c>
      <c r="E61" s="3">
        <v>3.62</v>
      </c>
      <c r="F61" s="3">
        <v>3.06</v>
      </c>
      <c r="G61" s="3">
        <f>E61*('Annual _CPI'!$C$17 / _xlfn.XLOOKUP(Calculations!B61, 'Annual _CPI'!$B$4:$B$17, 'Annual _CPI'!$C$4:$C$17) )</f>
        <v>4.5957877895228059</v>
      </c>
      <c r="H61" s="7">
        <f>F61*('Annual _CPI'!$C$17 / _xlfn.XLOOKUP(Calculations!B61, 'Annual _CPI'!$B$4:$B$17, 'Annual _CPI'!$C$4:$C$17) )</f>
        <v>3.8848371922485598</v>
      </c>
    </row>
    <row r="62" spans="2:8">
      <c r="B62" s="6">
        <v>2016</v>
      </c>
      <c r="C62" s="3">
        <v>2017</v>
      </c>
      <c r="D62" s="3" t="s">
        <v>5</v>
      </c>
      <c r="E62" s="3">
        <v>3.55</v>
      </c>
      <c r="F62" s="3">
        <v>2.67</v>
      </c>
      <c r="G62" s="3">
        <f>E62*('Annual _CPI'!$C$17 / _xlfn.XLOOKUP(Calculations!B62, 'Annual _CPI'!$B$4:$B$17, 'Annual _CPI'!$C$4:$C$17) )</f>
        <v>4.5069189648635248</v>
      </c>
      <c r="H62" s="7">
        <f>F62*('Annual _CPI'!$C$17 / _xlfn.XLOOKUP(Calculations!B62, 'Annual _CPI'!$B$4:$B$17, 'Annual _CPI'!$C$4:$C$17) )</f>
        <v>3.3897108834325667</v>
      </c>
    </row>
    <row r="63" spans="2:8">
      <c r="B63" s="6">
        <v>2016</v>
      </c>
      <c r="C63" s="3">
        <v>2017</v>
      </c>
      <c r="D63" s="3" t="s">
        <v>4</v>
      </c>
      <c r="E63" s="3">
        <v>4.08</v>
      </c>
      <c r="F63" s="3">
        <v>3.52</v>
      </c>
      <c r="G63" s="3">
        <f>E63*('Annual _CPI'!$C$17 / _xlfn.XLOOKUP(Calculations!B63, 'Annual _CPI'!$B$4:$B$17, 'Annual _CPI'!$C$4:$C$17) )</f>
        <v>5.1797829229980792</v>
      </c>
      <c r="H63" s="7">
        <f>F63*('Annual _CPI'!$C$17 / _xlfn.XLOOKUP(Calculations!B63, 'Annual _CPI'!$B$4:$B$17, 'Annual _CPI'!$C$4:$C$17) )</f>
        <v>4.4688323257238336</v>
      </c>
    </row>
    <row r="64" spans="2:8">
      <c r="B64" s="6">
        <v>2016</v>
      </c>
      <c r="C64" s="3">
        <v>2017</v>
      </c>
      <c r="D64" s="3" t="s">
        <v>8</v>
      </c>
      <c r="E64" s="3">
        <v>2.25</v>
      </c>
      <c r="F64" s="3">
        <v>1.42</v>
      </c>
      <c r="G64" s="3">
        <f>E64*('Annual _CPI'!$C$17 / _xlfn.XLOOKUP(Calculations!B64, 'Annual _CPI'!$B$4:$B$17, 'Annual _CPI'!$C$4:$C$17) )</f>
        <v>2.8564979354768818</v>
      </c>
      <c r="H64" s="7">
        <f>F64*('Annual _CPI'!$C$17 / _xlfn.XLOOKUP(Calculations!B64, 'Annual _CPI'!$B$4:$B$17, 'Annual _CPI'!$C$4:$C$17) )</f>
        <v>1.80276758594541</v>
      </c>
    </row>
    <row r="65" spans="2:8">
      <c r="B65" s="6">
        <v>2016</v>
      </c>
      <c r="C65" s="3">
        <v>2017</v>
      </c>
      <c r="D65" s="3" t="s">
        <v>3</v>
      </c>
      <c r="E65" s="3">
        <v>4.26</v>
      </c>
      <c r="F65" s="3">
        <v>2.87</v>
      </c>
      <c r="G65" s="3">
        <f>E65*('Annual _CPI'!$C$17 / _xlfn.XLOOKUP(Calculations!B65, 'Annual _CPI'!$B$4:$B$17, 'Annual _CPI'!$C$4:$C$17) )</f>
        <v>5.4083027578362293</v>
      </c>
      <c r="H65" s="7">
        <f>F65*('Annual _CPI'!$C$17 / _xlfn.XLOOKUP(Calculations!B65, 'Annual _CPI'!$B$4:$B$17, 'Annual _CPI'!$C$4:$C$17) )</f>
        <v>3.6436218110305121</v>
      </c>
    </row>
    <row r="66" spans="2:8">
      <c r="B66" s="6">
        <v>2016</v>
      </c>
      <c r="C66" s="3">
        <v>2017</v>
      </c>
      <c r="D66" s="3" t="s">
        <v>2</v>
      </c>
      <c r="E66" s="3">
        <v>4.16</v>
      </c>
      <c r="F66" s="3">
        <v>4.2</v>
      </c>
      <c r="G66" s="3">
        <f>E66*('Annual _CPI'!$C$17 / _xlfn.XLOOKUP(Calculations!B66, 'Annual _CPI'!$B$4:$B$17, 'Annual _CPI'!$C$4:$C$17) )</f>
        <v>5.2813472940372579</v>
      </c>
      <c r="H66" s="7">
        <f>F66*('Annual _CPI'!$C$17 / _xlfn.XLOOKUP(Calculations!B66, 'Annual _CPI'!$B$4:$B$17, 'Annual _CPI'!$C$4:$C$17) )</f>
        <v>5.3321294795568468</v>
      </c>
    </row>
    <row r="67" spans="2:8">
      <c r="B67" s="6">
        <v>2016</v>
      </c>
      <c r="C67" s="3">
        <v>2017</v>
      </c>
      <c r="D67" s="3" t="s">
        <v>9</v>
      </c>
      <c r="E67" s="3">
        <v>0.45</v>
      </c>
      <c r="F67" s="3">
        <v>0.49</v>
      </c>
      <c r="G67" s="3">
        <f>E67*('Annual _CPI'!$C$17 / _xlfn.XLOOKUP(Calculations!B67, 'Annual _CPI'!$B$4:$B$17, 'Annual _CPI'!$C$4:$C$17) )</f>
        <v>0.57129958709537643</v>
      </c>
      <c r="H67" s="7">
        <f>F67*('Annual _CPI'!$C$17 / _xlfn.XLOOKUP(Calculations!B67, 'Annual _CPI'!$B$4:$B$17, 'Annual _CPI'!$C$4:$C$17) )</f>
        <v>0.62208177261496544</v>
      </c>
    </row>
    <row r="68" spans="2:8">
      <c r="B68" s="6">
        <v>2018</v>
      </c>
      <c r="C68" s="3">
        <v>2018</v>
      </c>
      <c r="D68" s="3" t="s">
        <v>7</v>
      </c>
      <c r="E68" s="3">
        <v>3.56</v>
      </c>
      <c r="F68" s="3">
        <v>3.67</v>
      </c>
      <c r="G68" s="3">
        <f>E68*('Annual _CPI'!$C$17 / _xlfn.XLOOKUP(Calculations!B68, 'Annual _CPI'!$B$4:$B$17, 'Annual _CPI'!$C$4:$C$17) )</f>
        <v>4.3198282803745016</v>
      </c>
      <c r="H68" s="7">
        <f>F68*('Annual _CPI'!$C$17 / _xlfn.XLOOKUP(Calculations!B68, 'Annual _CPI'!$B$4:$B$17, 'Annual _CPI'!$C$4:$C$17) )</f>
        <v>4.4533061204984321</v>
      </c>
    </row>
    <row r="69" spans="2:8">
      <c r="B69" s="6">
        <v>2018</v>
      </c>
      <c r="C69" s="3">
        <v>2018</v>
      </c>
      <c r="D69" s="3" t="s">
        <v>6</v>
      </c>
      <c r="E69" s="3">
        <v>4</v>
      </c>
      <c r="F69" s="3">
        <v>3.65</v>
      </c>
      <c r="G69" s="3">
        <f>E69*('Annual _CPI'!$C$17 / _xlfn.XLOOKUP(Calculations!B69, 'Annual _CPI'!$B$4:$B$17, 'Annual _CPI'!$C$4:$C$17) )</f>
        <v>4.8537396408702262</v>
      </c>
      <c r="H69" s="7">
        <f>F69*('Annual _CPI'!$C$17 / _xlfn.XLOOKUP(Calculations!B69, 'Annual _CPI'!$B$4:$B$17, 'Annual _CPI'!$C$4:$C$17) )</f>
        <v>4.4290374222940816</v>
      </c>
    </row>
    <row r="70" spans="2:8">
      <c r="B70" s="6">
        <v>2018</v>
      </c>
      <c r="C70" s="3">
        <v>2018</v>
      </c>
      <c r="D70" s="3" t="s">
        <v>5</v>
      </c>
      <c r="E70" s="3">
        <v>3.84</v>
      </c>
      <c r="F70" s="3">
        <v>2.97</v>
      </c>
      <c r="G70" s="3">
        <f>E70*('Annual _CPI'!$C$17 / _xlfn.XLOOKUP(Calculations!B70, 'Annual _CPI'!$B$4:$B$17, 'Annual _CPI'!$C$4:$C$17) )</f>
        <v>4.6595900552354168</v>
      </c>
      <c r="H70" s="7">
        <f>F70*('Annual _CPI'!$C$17 / _xlfn.XLOOKUP(Calculations!B70, 'Annual _CPI'!$B$4:$B$17, 'Annual _CPI'!$C$4:$C$17) )</f>
        <v>3.6039016833461432</v>
      </c>
    </row>
    <row r="71" spans="2:8">
      <c r="B71" s="6">
        <v>2018</v>
      </c>
      <c r="C71" s="3">
        <v>2018</v>
      </c>
      <c r="D71" s="3" t="s">
        <v>4</v>
      </c>
      <c r="E71" s="3">
        <v>4.3600000000000003</v>
      </c>
      <c r="F71" s="3">
        <v>3.38</v>
      </c>
      <c r="G71" s="3">
        <f>E71*('Annual _CPI'!$C$17 / _xlfn.XLOOKUP(Calculations!B71, 'Annual _CPI'!$B$4:$B$17, 'Annual _CPI'!$C$4:$C$17) )</f>
        <v>5.290576208548547</v>
      </c>
      <c r="H71" s="7">
        <f>F71*('Annual _CPI'!$C$17 / _xlfn.XLOOKUP(Calculations!B71, 'Annual _CPI'!$B$4:$B$17, 'Annual _CPI'!$C$4:$C$17) )</f>
        <v>4.1014099965353408</v>
      </c>
    </row>
    <row r="72" spans="2:8">
      <c r="B72" s="6">
        <v>2018</v>
      </c>
      <c r="C72" s="3">
        <v>2018</v>
      </c>
      <c r="D72" s="3" t="s">
        <v>8</v>
      </c>
      <c r="E72" s="3">
        <v>2.39</v>
      </c>
      <c r="F72" s="3">
        <v>1.54</v>
      </c>
      <c r="G72" s="3">
        <f>E72*('Annual _CPI'!$C$17 / _xlfn.XLOOKUP(Calculations!B72, 'Annual _CPI'!$B$4:$B$17, 'Annual _CPI'!$C$4:$C$17) )</f>
        <v>2.9001094354199601</v>
      </c>
      <c r="H72" s="7">
        <f>F72*('Annual _CPI'!$C$17 / _xlfn.XLOOKUP(Calculations!B72, 'Annual _CPI'!$B$4:$B$17, 'Annual _CPI'!$C$4:$C$17) )</f>
        <v>1.8686897617350371</v>
      </c>
    </row>
    <row r="73" spans="2:8">
      <c r="B73" s="6">
        <v>2018</v>
      </c>
      <c r="C73" s="3">
        <v>2018</v>
      </c>
      <c r="D73" s="3" t="s">
        <v>3</v>
      </c>
      <c r="E73" s="3">
        <v>4.53</v>
      </c>
      <c r="F73" s="3">
        <v>3.15</v>
      </c>
      <c r="G73" s="3">
        <f>E73*('Annual _CPI'!$C$17 / _xlfn.XLOOKUP(Calculations!B73, 'Annual _CPI'!$B$4:$B$17, 'Annual _CPI'!$C$4:$C$17) )</f>
        <v>5.4968601432855317</v>
      </c>
      <c r="H73" s="7">
        <f>F73*('Annual _CPI'!$C$17 / _xlfn.XLOOKUP(Calculations!B73, 'Annual _CPI'!$B$4:$B$17, 'Annual _CPI'!$C$4:$C$17) )</f>
        <v>3.8223199671853032</v>
      </c>
    </row>
    <row r="74" spans="2:8">
      <c r="B74" s="6">
        <v>2018</v>
      </c>
      <c r="C74" s="3">
        <v>2018</v>
      </c>
      <c r="D74" s="3" t="s">
        <v>2</v>
      </c>
      <c r="E74" s="3">
        <v>3.83</v>
      </c>
      <c r="F74" s="3">
        <v>3.9</v>
      </c>
      <c r="G74" s="3">
        <f>E74*('Annual _CPI'!$C$17 / _xlfn.XLOOKUP(Calculations!B74, 'Annual _CPI'!$B$4:$B$17, 'Annual _CPI'!$C$4:$C$17) )</f>
        <v>4.6474557061332415</v>
      </c>
      <c r="H74" s="7">
        <f>F74*('Annual _CPI'!$C$17 / _xlfn.XLOOKUP(Calculations!B74, 'Annual _CPI'!$B$4:$B$17, 'Annual _CPI'!$C$4:$C$17) )</f>
        <v>4.7323961498484701</v>
      </c>
    </row>
    <row r="75" spans="2:8">
      <c r="B75" s="6">
        <v>2018</v>
      </c>
      <c r="C75" s="3">
        <v>2018</v>
      </c>
      <c r="D75" s="3" t="s">
        <v>9</v>
      </c>
      <c r="E75" s="3">
        <v>0.45</v>
      </c>
      <c r="F75" s="3">
        <v>0.53</v>
      </c>
      <c r="G75" s="3">
        <f>E75*('Annual _CPI'!$C$17 / _xlfn.XLOOKUP(Calculations!B75, 'Annual _CPI'!$B$4:$B$17, 'Annual _CPI'!$C$4:$C$17) )</f>
        <v>0.54604570959790044</v>
      </c>
      <c r="H75" s="7">
        <f>F75*('Annual _CPI'!$C$17 / _xlfn.XLOOKUP(Calculations!B75, 'Annual _CPI'!$B$4:$B$17, 'Annual _CPI'!$C$4:$C$17) )</f>
        <v>0.64312050241530505</v>
      </c>
    </row>
    <row r="76" spans="2:8">
      <c r="B76" s="6">
        <v>2019</v>
      </c>
      <c r="C76" s="3">
        <v>2019</v>
      </c>
      <c r="D76" s="3" t="s">
        <v>7</v>
      </c>
      <c r="E76" s="3">
        <v>3.56</v>
      </c>
      <c r="F76" s="3">
        <v>3.6</v>
      </c>
      <c r="G76" s="3">
        <f>E76*('Annual _CPI'!$C$17 / _xlfn.XLOOKUP(Calculations!B76, 'Annual _CPI'!$B$4:$B$17, 'Annual _CPI'!$C$4:$C$17) )</f>
        <v>4.2429470736181676</v>
      </c>
      <c r="H76" s="7">
        <f>F76*('Annual _CPI'!$C$17 / _xlfn.XLOOKUP(Calculations!B76, 'Annual _CPI'!$B$4:$B$17, 'Annual _CPI'!$C$4:$C$17) )</f>
        <v>4.2906206362430908</v>
      </c>
    </row>
    <row r="77" spans="2:8">
      <c r="B77" s="6">
        <v>2019</v>
      </c>
      <c r="C77" s="3">
        <v>2019</v>
      </c>
      <c r="D77" s="3" t="s">
        <v>6</v>
      </c>
      <c r="E77" s="3">
        <v>3.99</v>
      </c>
      <c r="F77" s="3">
        <v>3.59</v>
      </c>
      <c r="G77" s="3">
        <f>E77*('Annual _CPI'!$C$17 / _xlfn.XLOOKUP(Calculations!B77, 'Annual _CPI'!$B$4:$B$17, 'Annual _CPI'!$C$4:$C$17) )</f>
        <v>4.7554378718360928</v>
      </c>
      <c r="H77" s="7">
        <f>F77*('Annual _CPI'!$C$17 / _xlfn.XLOOKUP(Calculations!B77, 'Annual _CPI'!$B$4:$B$17, 'Annual _CPI'!$C$4:$C$17) )</f>
        <v>4.2787022455868602</v>
      </c>
    </row>
    <row r="78" spans="2:8">
      <c r="B78" s="6">
        <v>2019</v>
      </c>
      <c r="C78" s="3">
        <v>2019</v>
      </c>
      <c r="D78" s="3" t="s">
        <v>5</v>
      </c>
      <c r="E78" s="3">
        <v>3.69</v>
      </c>
      <c r="F78" s="3">
        <v>2.83</v>
      </c>
      <c r="G78" s="3">
        <f>E78*('Annual _CPI'!$C$17 / _xlfn.XLOOKUP(Calculations!B78, 'Annual _CPI'!$B$4:$B$17, 'Annual _CPI'!$C$4:$C$17) )</f>
        <v>4.3978861521491686</v>
      </c>
      <c r="H78" s="7">
        <f>F78*('Annual _CPI'!$C$17 / _xlfn.XLOOKUP(Calculations!B78, 'Annual _CPI'!$B$4:$B$17, 'Annual _CPI'!$C$4:$C$17) )</f>
        <v>3.372904555713319</v>
      </c>
    </row>
    <row r="79" spans="2:8">
      <c r="B79" s="6">
        <v>2019</v>
      </c>
      <c r="C79" s="3">
        <v>2019</v>
      </c>
      <c r="D79" s="3" t="s">
        <v>4</v>
      </c>
      <c r="E79" s="3">
        <v>4.2699999999999996</v>
      </c>
      <c r="F79" s="3">
        <v>3.73</v>
      </c>
      <c r="G79" s="3">
        <f>E79*('Annual _CPI'!$C$17 / _xlfn.XLOOKUP(Calculations!B79, 'Annual _CPI'!$B$4:$B$17, 'Annual _CPI'!$C$4:$C$17) )</f>
        <v>5.089152810210555</v>
      </c>
      <c r="H79" s="7">
        <f>F79*('Annual _CPI'!$C$17 / _xlfn.XLOOKUP(Calculations!B79, 'Annual _CPI'!$B$4:$B$17, 'Annual _CPI'!$C$4:$C$17) )</f>
        <v>4.4455597147740917</v>
      </c>
    </row>
    <row r="80" spans="2:8">
      <c r="B80" s="6">
        <v>2019</v>
      </c>
      <c r="C80" s="3">
        <v>2019</v>
      </c>
      <c r="D80" s="3" t="s">
        <v>8</v>
      </c>
      <c r="E80" s="3">
        <v>2.48</v>
      </c>
      <c r="F80" s="3">
        <v>1.61</v>
      </c>
      <c r="G80" s="3">
        <f>E80*('Annual _CPI'!$C$17 / _xlfn.XLOOKUP(Calculations!B80, 'Annual _CPI'!$B$4:$B$17, 'Annual _CPI'!$C$4:$C$17) )</f>
        <v>2.9557608827452406</v>
      </c>
      <c r="H80" s="7">
        <f>F80*('Annual _CPI'!$C$17 / _xlfn.XLOOKUP(Calculations!B80, 'Annual _CPI'!$B$4:$B$17, 'Annual _CPI'!$C$4:$C$17) )</f>
        <v>1.9188608956531603</v>
      </c>
    </row>
    <row r="81" spans="2:8">
      <c r="B81" s="6">
        <v>2019</v>
      </c>
      <c r="C81" s="3">
        <v>2019</v>
      </c>
      <c r="D81" s="3" t="s">
        <v>3</v>
      </c>
      <c r="E81" s="3">
        <v>4.58</v>
      </c>
      <c r="F81" s="3">
        <v>3.14</v>
      </c>
      <c r="G81" s="3">
        <f>E81*('Annual _CPI'!$C$17 / _xlfn.XLOOKUP(Calculations!B81, 'Annual _CPI'!$B$4:$B$17, 'Annual _CPI'!$C$4:$C$17) )</f>
        <v>5.4586229205537107</v>
      </c>
      <c r="H81" s="7">
        <f>F81*('Annual _CPI'!$C$17 / _xlfn.XLOOKUP(Calculations!B81, 'Annual _CPI'!$B$4:$B$17, 'Annual _CPI'!$C$4:$C$17) )</f>
        <v>3.7423746660564738</v>
      </c>
    </row>
    <row r="82" spans="2:8">
      <c r="B82" s="6">
        <v>2019</v>
      </c>
      <c r="C82" s="3">
        <v>2019</v>
      </c>
      <c r="D82" s="3" t="s">
        <v>2</v>
      </c>
      <c r="E82" s="3">
        <v>3.98</v>
      </c>
      <c r="F82" s="3">
        <v>4.0199999999999996</v>
      </c>
      <c r="G82" s="3">
        <f>E82*('Annual _CPI'!$C$17 / _xlfn.XLOOKUP(Calculations!B82, 'Annual _CPI'!$B$4:$B$17, 'Annual _CPI'!$C$4:$C$17) )</f>
        <v>4.7435194811798613</v>
      </c>
      <c r="H82" s="7">
        <f>F82*('Annual _CPI'!$C$17 / _xlfn.XLOOKUP(Calculations!B82, 'Annual _CPI'!$B$4:$B$17, 'Annual _CPI'!$C$4:$C$17) )</f>
        <v>4.7911930438047845</v>
      </c>
    </row>
    <row r="83" spans="2:8">
      <c r="B83" s="6">
        <v>2019</v>
      </c>
      <c r="C83" s="3">
        <v>2019</v>
      </c>
      <c r="D83" s="3" t="s">
        <v>9</v>
      </c>
      <c r="E83" s="3">
        <v>0.48</v>
      </c>
      <c r="F83" s="3">
        <v>0.56000000000000005</v>
      </c>
      <c r="G83" s="3">
        <f>E83*('Annual _CPI'!$C$17 / _xlfn.XLOOKUP(Calculations!B83, 'Annual _CPI'!$B$4:$B$17, 'Annual _CPI'!$C$4:$C$17) )</f>
        <v>0.57208275149907883</v>
      </c>
      <c r="H83" s="7">
        <f>F83*('Annual _CPI'!$C$17 / _xlfn.XLOOKUP(Calculations!B83, 'Annual _CPI'!$B$4:$B$17, 'Annual _CPI'!$C$4:$C$17) )</f>
        <v>0.66742987674892529</v>
      </c>
    </row>
    <row r="84" spans="2:8">
      <c r="B84" s="6">
        <v>2020</v>
      </c>
      <c r="C84" s="3">
        <v>2020</v>
      </c>
      <c r="D84" s="3" t="s">
        <v>7</v>
      </c>
      <c r="E84" s="3">
        <v>3.83</v>
      </c>
      <c r="F84" s="3">
        <v>3.85</v>
      </c>
      <c r="G84" s="3">
        <f>E84*('Annual _CPI'!$C$17 / _xlfn.XLOOKUP(Calculations!B84, 'Annual _CPI'!$B$4:$B$17, 'Annual _CPI'!$C$4:$C$17) )</f>
        <v>4.5091153776307813</v>
      </c>
      <c r="H84" s="7">
        <f>F84*('Annual _CPI'!$C$17 / _xlfn.XLOOKUP(Calculations!B84, 'Annual _CPI'!$B$4:$B$17, 'Annual _CPI'!$C$4:$C$17) )</f>
        <v>4.5326616720309421</v>
      </c>
    </row>
    <row r="85" spans="2:8">
      <c r="B85" s="6">
        <v>2020</v>
      </c>
      <c r="C85" s="3">
        <v>2020</v>
      </c>
      <c r="D85" s="3" t="s">
        <v>6</v>
      </c>
      <c r="E85" s="3">
        <v>4.25</v>
      </c>
      <c r="F85" s="3">
        <v>3.8</v>
      </c>
      <c r="G85" s="3">
        <f>E85*('Annual _CPI'!$C$17 / _xlfn.XLOOKUP(Calculations!B85, 'Annual _CPI'!$B$4:$B$17, 'Annual _CPI'!$C$4:$C$17) )</f>
        <v>5.0035875600341573</v>
      </c>
      <c r="H85" s="7">
        <f>F85*('Annual _CPI'!$C$17 / _xlfn.XLOOKUP(Calculations!B85, 'Annual _CPI'!$B$4:$B$17, 'Annual _CPI'!$C$4:$C$17) )</f>
        <v>4.4737959360305402</v>
      </c>
    </row>
    <row r="86" spans="2:8">
      <c r="B86" s="6">
        <v>2020</v>
      </c>
      <c r="C86" s="3">
        <v>2020</v>
      </c>
      <c r="D86" s="3" t="s">
        <v>5</v>
      </c>
      <c r="E86" s="3">
        <v>3.85</v>
      </c>
      <c r="F86" s="3">
        <v>2.89</v>
      </c>
      <c r="G86" s="3">
        <f>E86*('Annual _CPI'!$C$17 / _xlfn.XLOOKUP(Calculations!B86, 'Annual _CPI'!$B$4:$B$17, 'Annual _CPI'!$C$4:$C$17) )</f>
        <v>4.5326616720309421</v>
      </c>
      <c r="H86" s="7">
        <f>F86*('Annual _CPI'!$C$17 / _xlfn.XLOOKUP(Calculations!B86, 'Annual _CPI'!$B$4:$B$17, 'Annual _CPI'!$C$4:$C$17) )</f>
        <v>3.4024395408232269</v>
      </c>
    </row>
    <row r="87" spans="2:8">
      <c r="B87" s="6">
        <v>2020</v>
      </c>
      <c r="C87" s="3">
        <v>2020</v>
      </c>
      <c r="D87" s="3" t="s">
        <v>4</v>
      </c>
      <c r="E87" s="3">
        <v>4.57</v>
      </c>
      <c r="F87" s="3">
        <v>3.95</v>
      </c>
      <c r="G87" s="3">
        <f>E87*('Annual _CPI'!$C$17 / _xlfn.XLOOKUP(Calculations!B87, 'Annual _CPI'!$B$4:$B$17, 'Annual _CPI'!$C$4:$C$17) )</f>
        <v>5.3803282704367295</v>
      </c>
      <c r="H87" s="7">
        <f>F87*('Annual _CPI'!$C$17 / _xlfn.XLOOKUP(Calculations!B87, 'Annual _CPI'!$B$4:$B$17, 'Annual _CPI'!$C$4:$C$17) )</f>
        <v>4.6503931440317459</v>
      </c>
    </row>
    <row r="88" spans="2:8">
      <c r="B88" s="6">
        <v>2020</v>
      </c>
      <c r="C88" s="3">
        <v>2020</v>
      </c>
      <c r="D88" s="3" t="s">
        <v>8</v>
      </c>
      <c r="E88" s="3">
        <v>2.59</v>
      </c>
      <c r="F88" s="3">
        <v>1.56</v>
      </c>
      <c r="G88" s="3">
        <f>E88*('Annual _CPI'!$C$17 / _xlfn.XLOOKUP(Calculations!B88, 'Annual _CPI'!$B$4:$B$17, 'Annual _CPI'!$C$4:$C$17) )</f>
        <v>3.0492451248208154</v>
      </c>
      <c r="H88" s="7">
        <f>F88*('Annual _CPI'!$C$17 / _xlfn.XLOOKUP(Calculations!B88, 'Annual _CPI'!$B$4:$B$17, 'Annual _CPI'!$C$4:$C$17) )</f>
        <v>1.8366109632125376</v>
      </c>
    </row>
    <row r="89" spans="2:8">
      <c r="B89" s="6">
        <v>2020</v>
      </c>
      <c r="C89" s="3">
        <v>2020</v>
      </c>
      <c r="D89" s="3" t="s">
        <v>3</v>
      </c>
      <c r="E89" s="3">
        <v>5</v>
      </c>
      <c r="F89" s="3">
        <v>3.37</v>
      </c>
      <c r="G89" s="3">
        <f>E89*('Annual _CPI'!$C$17 / _xlfn.XLOOKUP(Calculations!B89, 'Annual _CPI'!$B$4:$B$17, 'Annual _CPI'!$C$4:$C$17) )</f>
        <v>5.8865736000401849</v>
      </c>
      <c r="H89" s="7">
        <f>F89*('Annual _CPI'!$C$17 / _xlfn.XLOOKUP(Calculations!B89, 'Annual _CPI'!$B$4:$B$17, 'Annual _CPI'!$C$4:$C$17) )</f>
        <v>3.9675506064270847</v>
      </c>
    </row>
    <row r="90" spans="2:8">
      <c r="B90" s="6">
        <v>2020</v>
      </c>
      <c r="C90" s="3">
        <v>2020</v>
      </c>
      <c r="D90" s="3" t="s">
        <v>2</v>
      </c>
      <c r="E90" s="3">
        <v>3.65</v>
      </c>
      <c r="F90" s="3">
        <v>3.71</v>
      </c>
      <c r="G90" s="3">
        <f>E90*('Annual _CPI'!$C$17 / _xlfn.XLOOKUP(Calculations!B90, 'Annual _CPI'!$B$4:$B$17, 'Annual _CPI'!$C$4:$C$17) )</f>
        <v>4.2971987280293344</v>
      </c>
      <c r="H90" s="7">
        <f>F90*('Annual _CPI'!$C$17 / _xlfn.XLOOKUP(Calculations!B90, 'Annual _CPI'!$B$4:$B$17, 'Annual _CPI'!$C$4:$C$17) )</f>
        <v>4.3678376112298167</v>
      </c>
    </row>
    <row r="91" spans="2:8">
      <c r="B91" s="6">
        <v>2020</v>
      </c>
      <c r="C91" s="3">
        <v>2020</v>
      </c>
      <c r="D91" s="3" t="s">
        <v>9</v>
      </c>
      <c r="E91" s="3">
        <v>0.48</v>
      </c>
      <c r="F91" s="3">
        <v>0.56000000000000005</v>
      </c>
      <c r="G91" s="3">
        <f>E91*('Annual _CPI'!$C$17 / _xlfn.XLOOKUP(Calculations!B91, 'Annual _CPI'!$B$4:$B$17, 'Annual _CPI'!$C$4:$C$17) )</f>
        <v>0.56511106560385771</v>
      </c>
      <c r="H91" s="7">
        <f>F91*('Annual _CPI'!$C$17 / _xlfn.XLOOKUP(Calculations!B91, 'Annual _CPI'!$B$4:$B$17, 'Annual _CPI'!$C$4:$C$17) )</f>
        <v>0.65929624320450075</v>
      </c>
    </row>
    <row r="92" spans="2:8">
      <c r="B92" s="6">
        <v>2021</v>
      </c>
      <c r="C92" s="3">
        <v>2021</v>
      </c>
      <c r="D92" s="3" t="s">
        <v>7</v>
      </c>
      <c r="E92" s="3">
        <v>3.76</v>
      </c>
      <c r="F92" s="3">
        <v>3.77</v>
      </c>
      <c r="G92" s="3">
        <f>E92*('Annual _CPI'!$C$17 / _xlfn.XLOOKUP(Calculations!B92, 'Annual _CPI'!$B$4:$B$17, 'Annual _CPI'!$C$4:$C$17) )</f>
        <v>4.2280677565782181</v>
      </c>
      <c r="H92" s="7">
        <f>F92*('Annual _CPI'!$C$17 / _xlfn.XLOOKUP(Calculations!B92, 'Annual _CPI'!$B$4:$B$17, 'Annual _CPI'!$C$4:$C$17) )</f>
        <v>4.2393126176329483</v>
      </c>
    </row>
    <row r="93" spans="2:8">
      <c r="B93" s="6">
        <v>2021</v>
      </c>
      <c r="C93" s="3">
        <v>2021</v>
      </c>
      <c r="D93" s="3" t="s">
        <v>6</v>
      </c>
      <c r="E93" s="3">
        <v>4.1100000000000003</v>
      </c>
      <c r="F93" s="3">
        <v>3.69</v>
      </c>
      <c r="G93" s="3">
        <f>E93*('Annual _CPI'!$C$17 / _xlfn.XLOOKUP(Calculations!B93, 'Annual _CPI'!$B$4:$B$17, 'Annual _CPI'!$C$4:$C$17) )</f>
        <v>4.6216378934937445</v>
      </c>
      <c r="H93" s="7">
        <f>F93*('Annual _CPI'!$C$17 / _xlfn.XLOOKUP(Calculations!B93, 'Annual _CPI'!$B$4:$B$17, 'Annual _CPI'!$C$4:$C$17) )</f>
        <v>4.1493537291951137</v>
      </c>
    </row>
    <row r="94" spans="2:8">
      <c r="B94" s="6">
        <v>2021</v>
      </c>
      <c r="C94" s="3">
        <v>2021</v>
      </c>
      <c r="D94" s="3" t="s">
        <v>5</v>
      </c>
      <c r="E94" s="3">
        <v>3.92</v>
      </c>
      <c r="F94" s="3">
        <v>3.04</v>
      </c>
      <c r="G94" s="3">
        <f>E94*('Annual _CPI'!$C$17 / _xlfn.XLOOKUP(Calculations!B94, 'Annual _CPI'!$B$4:$B$17, 'Annual _CPI'!$C$4:$C$17) )</f>
        <v>4.4079855334538873</v>
      </c>
      <c r="H94" s="7">
        <f>F94*('Annual _CPI'!$C$17 / _xlfn.XLOOKUP(Calculations!B94, 'Annual _CPI'!$B$4:$B$17, 'Annual _CPI'!$C$4:$C$17) )</f>
        <v>3.4184377606377088</v>
      </c>
    </row>
    <row r="95" spans="2:8">
      <c r="B95" s="6">
        <v>2021</v>
      </c>
      <c r="C95" s="3">
        <v>2021</v>
      </c>
      <c r="D95" s="3" t="s">
        <v>4</v>
      </c>
      <c r="E95" s="3">
        <v>4.43</v>
      </c>
      <c r="F95" s="3">
        <v>3.86</v>
      </c>
      <c r="G95" s="3">
        <f>E95*('Annual _CPI'!$C$17 / _xlfn.XLOOKUP(Calculations!B95, 'Annual _CPI'!$B$4:$B$17, 'Annual _CPI'!$C$4:$C$17) )</f>
        <v>4.9814734472450821</v>
      </c>
      <c r="H95" s="7">
        <f>F95*('Annual _CPI'!$C$17 / _xlfn.XLOOKUP(Calculations!B95, 'Annual _CPI'!$B$4:$B$17, 'Annual _CPI'!$C$4:$C$17) )</f>
        <v>4.3405163671255114</v>
      </c>
    </row>
    <row r="96" spans="2:8">
      <c r="B96" s="6">
        <v>2021</v>
      </c>
      <c r="C96" s="3">
        <v>2021</v>
      </c>
      <c r="D96" s="3" t="s">
        <v>8</v>
      </c>
      <c r="E96" s="3">
        <v>2.4</v>
      </c>
      <c r="F96" s="3">
        <v>1.56</v>
      </c>
      <c r="G96" s="3">
        <f>E96*('Annual _CPI'!$C$17 / _xlfn.XLOOKUP(Calculations!B96, 'Annual _CPI'!$B$4:$B$17, 'Annual _CPI'!$C$4:$C$17) )</f>
        <v>2.6987666531350332</v>
      </c>
      <c r="H96" s="7">
        <f>F96*('Annual _CPI'!$C$17 / _xlfn.XLOOKUP(Calculations!B96, 'Annual _CPI'!$B$4:$B$17, 'Annual _CPI'!$C$4:$C$17) )</f>
        <v>1.7541983245377717</v>
      </c>
    </row>
    <row r="97" spans="2:8">
      <c r="B97" s="6">
        <v>2021</v>
      </c>
      <c r="C97" s="3">
        <v>2021</v>
      </c>
      <c r="D97" s="3" t="s">
        <v>3</v>
      </c>
      <c r="E97" s="3">
        <v>4.96</v>
      </c>
      <c r="F97" s="3">
        <v>3.44</v>
      </c>
      <c r="G97" s="3">
        <f>E97*('Annual _CPI'!$C$17 / _xlfn.XLOOKUP(Calculations!B97, 'Annual _CPI'!$B$4:$B$17, 'Annual _CPI'!$C$4:$C$17) )</f>
        <v>5.5774510831457356</v>
      </c>
      <c r="H97" s="7">
        <f>F97*('Annual _CPI'!$C$17 / _xlfn.XLOOKUP(Calculations!B97, 'Annual _CPI'!$B$4:$B$17, 'Annual _CPI'!$C$4:$C$17) )</f>
        <v>3.868232202826881</v>
      </c>
    </row>
    <row r="98" spans="2:8">
      <c r="B98" s="6">
        <v>2021</v>
      </c>
      <c r="C98" s="3">
        <v>2021</v>
      </c>
      <c r="D98" s="3" t="s">
        <v>2</v>
      </c>
      <c r="E98" s="3">
        <v>4.16</v>
      </c>
      <c r="F98" s="3">
        <v>4.21</v>
      </c>
      <c r="G98" s="3">
        <f>E98*('Annual _CPI'!$C$17 / _xlfn.XLOOKUP(Calculations!B98, 'Annual _CPI'!$B$4:$B$17, 'Annual _CPI'!$C$4:$C$17) )</f>
        <v>4.6778621987673912</v>
      </c>
      <c r="H98" s="7">
        <f>F98*('Annual _CPI'!$C$17 / _xlfn.XLOOKUP(Calculations!B98, 'Annual _CPI'!$B$4:$B$17, 'Annual _CPI'!$C$4:$C$17) )</f>
        <v>4.7340865040410369</v>
      </c>
    </row>
    <row r="99" spans="2:8">
      <c r="B99" s="6">
        <v>2021</v>
      </c>
      <c r="C99" s="3">
        <v>2021</v>
      </c>
      <c r="D99" s="3" t="s">
        <v>9</v>
      </c>
      <c r="E99" s="3">
        <v>0.49</v>
      </c>
      <c r="F99" s="3">
        <v>0.56999999999999995</v>
      </c>
      <c r="G99" s="3">
        <f>E99*('Annual _CPI'!$C$17 / _xlfn.XLOOKUP(Calculations!B99, 'Annual _CPI'!$B$4:$B$17, 'Annual _CPI'!$C$4:$C$17) )</f>
        <v>0.55099819168173592</v>
      </c>
      <c r="H99" s="7">
        <f>F99*('Annual _CPI'!$C$17 / _xlfn.XLOOKUP(Calculations!B99, 'Annual _CPI'!$B$4:$B$17, 'Annual _CPI'!$C$4:$C$17) )</f>
        <v>0.64095708011957031</v>
      </c>
    </row>
    <row r="100" spans="2:8">
      <c r="B100" s="6">
        <v>2021</v>
      </c>
      <c r="C100" s="3">
        <v>2022</v>
      </c>
      <c r="D100" s="3" t="s">
        <v>7</v>
      </c>
      <c r="E100" s="3">
        <v>3.27</v>
      </c>
      <c r="F100" s="3">
        <v>3.08</v>
      </c>
      <c r="G100" s="3">
        <f>E100*('Annual _CPI'!$C$17 / _xlfn.XLOOKUP(Calculations!B100, 'Annual _CPI'!$B$4:$B$17, 'Annual _CPI'!$C$4:$C$17) )</f>
        <v>3.6770695648964828</v>
      </c>
      <c r="H100" s="7">
        <f>F100*('Annual _CPI'!$C$17 / _xlfn.XLOOKUP(Calculations!B100, 'Annual _CPI'!$B$4:$B$17, 'Annual _CPI'!$C$4:$C$17) )</f>
        <v>3.4634172048566261</v>
      </c>
    </row>
    <row r="101" spans="2:8">
      <c r="B101" s="6">
        <v>2021</v>
      </c>
      <c r="C101" s="3">
        <v>2022</v>
      </c>
      <c r="D101" s="3" t="s">
        <v>6</v>
      </c>
      <c r="E101" s="3">
        <v>3.63</v>
      </c>
      <c r="F101" s="3">
        <v>3.44</v>
      </c>
      <c r="G101" s="3">
        <f>E101*('Annual _CPI'!$C$17 / _xlfn.XLOOKUP(Calculations!B101, 'Annual _CPI'!$B$4:$B$17, 'Annual _CPI'!$C$4:$C$17) )</f>
        <v>4.0818845628667377</v>
      </c>
      <c r="H101" s="7">
        <f>F101*('Annual _CPI'!$C$17 / _xlfn.XLOOKUP(Calculations!B101, 'Annual _CPI'!$B$4:$B$17, 'Annual _CPI'!$C$4:$C$17) )</f>
        <v>3.868232202826881</v>
      </c>
    </row>
    <row r="102" spans="2:8">
      <c r="B102" s="6">
        <v>2021</v>
      </c>
      <c r="C102" s="3">
        <v>2022</v>
      </c>
      <c r="D102" s="3" t="s">
        <v>5</v>
      </c>
      <c r="E102" s="3">
        <v>3.61</v>
      </c>
      <c r="F102" s="3">
        <v>3.03</v>
      </c>
      <c r="G102" s="3">
        <f>E102*('Annual _CPI'!$C$17 / _xlfn.XLOOKUP(Calculations!B102, 'Annual _CPI'!$B$4:$B$17, 'Annual _CPI'!$C$4:$C$17) )</f>
        <v>4.0593948407572791</v>
      </c>
      <c r="H102" s="7">
        <f>F102*('Annual _CPI'!$C$17 / _xlfn.XLOOKUP(Calculations!B102, 'Annual _CPI'!$B$4:$B$17, 'Annual _CPI'!$C$4:$C$17) )</f>
        <v>3.407192899582979</v>
      </c>
    </row>
    <row r="103" spans="2:8">
      <c r="B103" s="6">
        <v>2021</v>
      </c>
      <c r="C103" s="3">
        <v>2022</v>
      </c>
      <c r="D103" s="3" t="s">
        <v>4</v>
      </c>
      <c r="E103" s="3">
        <v>2.92</v>
      </c>
      <c r="F103" s="3">
        <v>2.63</v>
      </c>
      <c r="G103" s="3">
        <f>E103*('Annual _CPI'!$C$17 / _xlfn.XLOOKUP(Calculations!B103, 'Annual _CPI'!$B$4:$B$17, 'Annual _CPI'!$C$4:$C$17) )</f>
        <v>3.2834994279809568</v>
      </c>
      <c r="H103" s="7">
        <f>F103*('Annual _CPI'!$C$17 / _xlfn.XLOOKUP(Calculations!B103, 'Annual _CPI'!$B$4:$B$17, 'Annual _CPI'!$C$4:$C$17) )</f>
        <v>2.9573984573938072</v>
      </c>
    </row>
    <row r="104" spans="2:8">
      <c r="B104" s="6">
        <v>2021</v>
      </c>
      <c r="C104" s="3">
        <v>2022</v>
      </c>
      <c r="D104" s="3" t="s">
        <v>8</v>
      </c>
      <c r="E104" s="3">
        <v>1.84</v>
      </c>
      <c r="F104" s="3">
        <v>1.19</v>
      </c>
      <c r="G104" s="3">
        <f>E104*('Annual _CPI'!$C$17 / _xlfn.XLOOKUP(Calculations!B104, 'Annual _CPI'!$B$4:$B$17, 'Annual _CPI'!$C$4:$C$17) )</f>
        <v>2.0690544340701922</v>
      </c>
      <c r="H104" s="7">
        <f>F104*('Annual _CPI'!$C$17 / _xlfn.XLOOKUP(Calculations!B104, 'Annual _CPI'!$B$4:$B$17, 'Annual _CPI'!$C$4:$C$17) )</f>
        <v>1.3381384655127873</v>
      </c>
    </row>
    <row r="105" spans="2:8">
      <c r="B105" s="6">
        <v>2021</v>
      </c>
      <c r="C105" s="3">
        <v>2022</v>
      </c>
      <c r="D105" s="3" t="s">
        <v>3</v>
      </c>
      <c r="E105" s="3">
        <v>3.77</v>
      </c>
      <c r="F105" s="3">
        <v>2.98</v>
      </c>
      <c r="G105" s="3">
        <f>E105*('Annual _CPI'!$C$17 / _xlfn.XLOOKUP(Calculations!B105, 'Annual _CPI'!$B$4:$B$17, 'Annual _CPI'!$C$4:$C$17) )</f>
        <v>4.2393126176329483</v>
      </c>
      <c r="H105" s="7">
        <f>F105*('Annual _CPI'!$C$17 / _xlfn.XLOOKUP(Calculations!B105, 'Annual _CPI'!$B$4:$B$17, 'Annual _CPI'!$C$4:$C$17) )</f>
        <v>3.3509685943093328</v>
      </c>
    </row>
    <row r="106" spans="2:8">
      <c r="B106" s="6">
        <v>2021</v>
      </c>
      <c r="C106" s="3">
        <v>2022</v>
      </c>
      <c r="D106" s="3" t="s">
        <v>2</v>
      </c>
      <c r="E106" s="3">
        <v>3.68</v>
      </c>
      <c r="F106" s="3">
        <v>3.97</v>
      </c>
      <c r="G106" s="3">
        <f>E106*('Annual _CPI'!$C$17 / _xlfn.XLOOKUP(Calculations!B106, 'Annual _CPI'!$B$4:$B$17, 'Annual _CPI'!$C$4:$C$17) )</f>
        <v>4.1381088681403844</v>
      </c>
      <c r="H106" s="7">
        <f>F106*('Annual _CPI'!$C$17 / _xlfn.XLOOKUP(Calculations!B106, 'Annual _CPI'!$B$4:$B$17, 'Annual _CPI'!$C$4:$C$17) )</f>
        <v>4.464209838727534</v>
      </c>
    </row>
    <row r="107" spans="2:8">
      <c r="B107" s="6">
        <v>2021</v>
      </c>
      <c r="C107" s="3">
        <v>2022</v>
      </c>
      <c r="D107" s="3" t="s">
        <v>9</v>
      </c>
      <c r="E107" s="3">
        <v>0.46</v>
      </c>
      <c r="F107" s="3">
        <v>0.56000000000000005</v>
      </c>
      <c r="G107" s="3">
        <f>E107*('Annual _CPI'!$C$17 / _xlfn.XLOOKUP(Calculations!B107, 'Annual _CPI'!$B$4:$B$17, 'Annual _CPI'!$C$4:$C$17) )</f>
        <v>0.51726360851754805</v>
      </c>
      <c r="H107" s="7">
        <f>F107*('Annual _CPI'!$C$17 / _xlfn.XLOOKUP(Calculations!B107, 'Annual _CPI'!$B$4:$B$17, 'Annual _CPI'!$C$4:$C$17) )</f>
        <v>0.62971221906484109</v>
      </c>
    </row>
    <row r="108" spans="2:8">
      <c r="B108" s="6">
        <v>2020</v>
      </c>
      <c r="C108" s="3">
        <v>2023</v>
      </c>
      <c r="D108" s="3" t="s">
        <v>7</v>
      </c>
      <c r="E108" s="3">
        <v>3.67</v>
      </c>
      <c r="F108" s="3">
        <v>3.78</v>
      </c>
      <c r="G108" s="3">
        <f>E108*('Annual _CPI'!$C$17 / _xlfn.XLOOKUP(Calculations!B108, 'Annual _CPI'!$B$4:$B$17, 'Annual _CPI'!$C$4:$C$17) )</f>
        <v>4.3207450224294952</v>
      </c>
      <c r="H108" s="7">
        <f>F108*('Annual _CPI'!$C$17 / _xlfn.XLOOKUP(Calculations!B108, 'Annual _CPI'!$B$4:$B$17, 'Annual _CPI'!$C$4:$C$17) )</f>
        <v>4.4502496416303794</v>
      </c>
    </row>
    <row r="109" spans="2:8">
      <c r="B109" s="6">
        <v>2020</v>
      </c>
      <c r="C109" s="3">
        <v>2023</v>
      </c>
      <c r="D109" s="3" t="s">
        <v>6</v>
      </c>
      <c r="E109" s="3">
        <v>4.12</v>
      </c>
      <c r="F109" s="3">
        <v>3.76</v>
      </c>
      <c r="G109" s="3">
        <f>E109*('Annual _CPI'!$C$17 / _xlfn.XLOOKUP(Calculations!B109, 'Annual _CPI'!$B$4:$B$17, 'Annual _CPI'!$C$4:$C$17) )</f>
        <v>4.8505366464331123</v>
      </c>
      <c r="H109" s="7">
        <f>F109*('Annual _CPI'!$C$17 / _xlfn.XLOOKUP(Calculations!B109, 'Annual _CPI'!$B$4:$B$17, 'Annual _CPI'!$C$4:$C$17) )</f>
        <v>4.4267033472302186</v>
      </c>
    </row>
    <row r="110" spans="2:8">
      <c r="B110" s="6">
        <v>2020</v>
      </c>
      <c r="C110" s="3">
        <v>2023</v>
      </c>
      <c r="D110" s="3" t="s">
        <v>5</v>
      </c>
      <c r="E110" s="3">
        <v>4.2</v>
      </c>
      <c r="F110" s="3">
        <v>3.41</v>
      </c>
      <c r="G110" s="3">
        <f>E110*('Annual _CPI'!$C$17 / _xlfn.XLOOKUP(Calculations!B110, 'Annual _CPI'!$B$4:$B$17, 'Annual _CPI'!$C$4:$C$17) )</f>
        <v>4.9447218240337554</v>
      </c>
      <c r="H110" s="7">
        <f>F110*('Annual _CPI'!$C$17 / _xlfn.XLOOKUP(Calculations!B110, 'Annual _CPI'!$B$4:$B$17, 'Annual _CPI'!$C$4:$C$17) )</f>
        <v>4.0146431952274062</v>
      </c>
    </row>
    <row r="111" spans="2:8">
      <c r="B111" s="6">
        <v>2020</v>
      </c>
      <c r="C111" s="3">
        <v>2023</v>
      </c>
      <c r="D111" s="3" t="s">
        <v>4</v>
      </c>
      <c r="E111" s="3">
        <v>4.37</v>
      </c>
      <c r="F111" s="3">
        <v>3.9</v>
      </c>
      <c r="G111" s="3">
        <f>E111*('Annual _CPI'!$C$17 / _xlfn.XLOOKUP(Calculations!B111, 'Annual _CPI'!$B$4:$B$17, 'Annual _CPI'!$C$4:$C$17) )</f>
        <v>5.1448653264351218</v>
      </c>
      <c r="H111" s="7">
        <f>F111*('Annual _CPI'!$C$17 / _xlfn.XLOOKUP(Calculations!B111, 'Annual _CPI'!$B$4:$B$17, 'Annual _CPI'!$C$4:$C$17) )</f>
        <v>4.591527408031344</v>
      </c>
    </row>
    <row r="112" spans="2:8">
      <c r="B112" s="6">
        <v>2020</v>
      </c>
      <c r="C112" s="3">
        <v>2023</v>
      </c>
      <c r="D112" s="3" t="s">
        <v>8</v>
      </c>
      <c r="E112" s="3">
        <v>1.85</v>
      </c>
      <c r="F112" s="3">
        <v>1.21</v>
      </c>
      <c r="G112" s="3">
        <f>E112*('Annual _CPI'!$C$17 / _xlfn.XLOOKUP(Calculations!B112, 'Annual _CPI'!$B$4:$B$17, 'Annual _CPI'!$C$4:$C$17) )</f>
        <v>2.1780322320148686</v>
      </c>
      <c r="H112" s="7">
        <f>F112*('Annual _CPI'!$C$17 / _xlfn.XLOOKUP(Calculations!B112, 'Annual _CPI'!$B$4:$B$17, 'Annual _CPI'!$C$4:$C$17) )</f>
        <v>1.4245508112097247</v>
      </c>
    </row>
    <row r="113" spans="2:8">
      <c r="B113" s="6">
        <v>2020</v>
      </c>
      <c r="C113" s="3">
        <v>2023</v>
      </c>
      <c r="D113" s="3" t="s">
        <v>3</v>
      </c>
      <c r="E113" s="3">
        <v>4.71</v>
      </c>
      <c r="F113" s="3">
        <v>3.46</v>
      </c>
      <c r="G113" s="3">
        <f>E113*('Annual _CPI'!$C$17 / _xlfn.XLOOKUP(Calculations!B113, 'Annual _CPI'!$B$4:$B$17, 'Annual _CPI'!$C$4:$C$17) )</f>
        <v>5.5451523312378539</v>
      </c>
      <c r="H113" s="7">
        <f>F113*('Annual _CPI'!$C$17 / _xlfn.XLOOKUP(Calculations!B113, 'Annual _CPI'!$B$4:$B$17, 'Annual _CPI'!$C$4:$C$17) )</f>
        <v>4.0735089312278081</v>
      </c>
    </row>
    <row r="114" spans="2:8">
      <c r="B114" s="6">
        <v>2020</v>
      </c>
      <c r="C114" s="3">
        <v>2023</v>
      </c>
      <c r="D114" s="3" t="s">
        <v>2</v>
      </c>
      <c r="E114" s="3">
        <v>3.79</v>
      </c>
      <c r="F114" s="3">
        <v>3.9</v>
      </c>
      <c r="G114" s="3">
        <f>E114*('Annual _CPI'!$C$17 / _xlfn.XLOOKUP(Calculations!B114, 'Annual _CPI'!$B$4:$B$17, 'Annual _CPI'!$C$4:$C$17) )</f>
        <v>4.4620227888304598</v>
      </c>
      <c r="H114" s="7">
        <f>F114*('Annual _CPI'!$C$17 / _xlfn.XLOOKUP(Calculations!B114, 'Annual _CPI'!$B$4:$B$17, 'Annual _CPI'!$C$4:$C$17) )</f>
        <v>4.591527408031344</v>
      </c>
    </row>
    <row r="115" spans="2:8" ht="13" thickBot="1">
      <c r="B115" s="8">
        <v>2020</v>
      </c>
      <c r="C115" s="11">
        <v>2023</v>
      </c>
      <c r="D115" s="11" t="s">
        <v>9</v>
      </c>
      <c r="E115" s="11">
        <v>0.47</v>
      </c>
      <c r="F115" s="11">
        <v>0.56999999999999995</v>
      </c>
      <c r="G115" s="11">
        <f>E115*('Annual _CPI'!$C$17 / _xlfn.XLOOKUP(Calculations!B115, 'Annual _CPI'!$B$4:$B$17, 'Annual _CPI'!$C$4:$C$17) )</f>
        <v>0.55333791840377733</v>
      </c>
      <c r="H115" s="9">
        <f>F115*('Annual _CPI'!$C$17 / _xlfn.XLOOKUP(Calculations!B115, 'Annual _CPI'!$B$4:$B$17, 'Annual _CPI'!$C$4:$C$17) )</f>
        <v>0.67106939040458102</v>
      </c>
    </row>
  </sheetData>
  <mergeCells count="1">
    <mergeCell ref="B2:H2"/>
  </mergeCells>
  <hyperlinks>
    <hyperlink ref="D115" r:id="rId1" location="foot2" display="https://www.fhwa.dot.gov/policyinformation/statistics/2023/in1.cfm - foot2" xr:uid="{E31F58A2-8277-C045-8359-2CDBA721D93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01451-065E-3943-A7CC-A39C924D93B8}">
  <dimension ref="B1:C17"/>
  <sheetViews>
    <sheetView zoomScale="160" zoomScaleNormal="160" workbookViewId="0"/>
  </sheetViews>
  <sheetFormatPr defaultColWidth="11.453125" defaultRowHeight="12.5"/>
  <sheetData>
    <row r="1" spans="2:3" ht="13" thickBot="1"/>
    <row r="2" spans="2:3" ht="13">
      <c r="B2" s="50" t="s">
        <v>19</v>
      </c>
      <c r="C2" s="51"/>
    </row>
    <row r="3" spans="2:3" ht="13">
      <c r="B3" s="4" t="s">
        <v>13</v>
      </c>
      <c r="C3" s="5" t="s">
        <v>20</v>
      </c>
    </row>
    <row r="4" spans="2:3">
      <c r="B4" s="6">
        <v>2010</v>
      </c>
      <c r="C4" s="7">
        <v>218.05600000000001</v>
      </c>
    </row>
    <row r="5" spans="2:3">
      <c r="B5" s="6">
        <v>2011</v>
      </c>
      <c r="C5" s="7">
        <v>224.93899999999999</v>
      </c>
    </row>
    <row r="6" spans="2:3">
      <c r="B6" s="6">
        <v>2012</v>
      </c>
      <c r="C6" s="7">
        <v>229.59399999999999</v>
      </c>
    </row>
    <row r="7" spans="2:3">
      <c r="B7" s="6">
        <v>2013</v>
      </c>
      <c r="C7" s="7">
        <v>232.95699999999999</v>
      </c>
    </row>
    <row r="8" spans="2:3">
      <c r="B8" s="6">
        <v>2014</v>
      </c>
      <c r="C8" s="7">
        <v>236.73599999999999</v>
      </c>
    </row>
    <row r="9" spans="2:3">
      <c r="B9" s="6">
        <v>2015</v>
      </c>
      <c r="C9" s="7">
        <v>237.017</v>
      </c>
    </row>
    <row r="10" spans="2:3">
      <c r="B10" s="6">
        <v>2016</v>
      </c>
      <c r="C10" s="7">
        <v>240.00700000000001</v>
      </c>
    </row>
    <row r="11" spans="2:3">
      <c r="B11" s="6">
        <v>2017</v>
      </c>
      <c r="C11" s="7">
        <v>245.12</v>
      </c>
    </row>
    <row r="12" spans="2:3">
      <c r="B12" s="6">
        <v>2018</v>
      </c>
      <c r="C12" s="7">
        <v>251.107</v>
      </c>
    </row>
    <row r="13" spans="2:3">
      <c r="B13" s="6">
        <v>2019</v>
      </c>
      <c r="C13" s="7">
        <v>255.65700000000001</v>
      </c>
    </row>
    <row r="14" spans="2:3">
      <c r="B14" s="6">
        <v>2020</v>
      </c>
      <c r="C14" s="7">
        <v>258.81099999999998</v>
      </c>
    </row>
    <row r="15" spans="2:3">
      <c r="B15" s="6">
        <v>2021</v>
      </c>
      <c r="C15" s="7">
        <v>270.97000000000003</v>
      </c>
    </row>
    <row r="16" spans="2:3">
      <c r="B16" s="6">
        <v>2022</v>
      </c>
      <c r="C16" s="7">
        <v>292.65499999999997</v>
      </c>
    </row>
    <row r="17" spans="2:3" ht="13" thickBot="1">
      <c r="B17" s="8">
        <v>2023</v>
      </c>
      <c r="C17" s="9">
        <v>304.702</v>
      </c>
    </row>
  </sheetData>
  <mergeCells count="1">
    <mergeCell ref="B2:C2"/>
  </mergeCells>
  <hyperlinks>
    <hyperlink ref="B2" r:id="rId1" xr:uid="{57BABF0B-1BF0-5742-8CED-F22EE222C299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4A56E9F85AC84187966BAEAF7CF07F" ma:contentTypeVersion="6" ma:contentTypeDescription="Create a new document." ma:contentTypeScope="" ma:versionID="53f4e660e4a66f062df290a2ceaf7c77">
  <xsd:schema xmlns:xsd="http://www.w3.org/2001/XMLSchema" xmlns:xs="http://www.w3.org/2001/XMLSchema" xmlns:p="http://schemas.microsoft.com/office/2006/metadata/properties" xmlns:ns2="1b167cac-9da6-43f0-b7e7-4775de4a2f66" xmlns:ns3="9073c3f8-2855-48ea-b895-d99d76b52c59" targetNamespace="http://schemas.microsoft.com/office/2006/metadata/properties" ma:root="true" ma:fieldsID="b65644725425ca40ee067da61eb23d74" ns2:_="" ns3:_="">
    <xsd:import namespace="1b167cac-9da6-43f0-b7e7-4775de4a2f66"/>
    <xsd:import namespace="9073c3f8-2855-48ea-b895-d99d76b52c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167cac-9da6-43f0-b7e7-4775de4a2f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3c3f8-2855-48ea-b895-d99d76b52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421639-357A-4A57-80D0-B030F43330F2}">
  <ds:schemaRefs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9073c3f8-2855-48ea-b895-d99d76b52c59"/>
    <ds:schemaRef ds:uri="1b167cac-9da6-43f0-b7e7-4775de4a2f66"/>
  </ds:schemaRefs>
</ds:datastoreItem>
</file>

<file path=customXml/itemProps2.xml><?xml version="1.0" encoding="utf-8"?>
<ds:datastoreItem xmlns:ds="http://schemas.openxmlformats.org/officeDocument/2006/customXml" ds:itemID="{E01D5D88-678D-4AF1-97D4-9AC8413970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167cac-9da6-43f0-b7e7-4775de4a2f66"/>
    <ds:schemaRef ds:uri="9073c3f8-2855-48ea-b895-d99d76b52c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802E5C-29CD-4F75-8B5E-452B6E676FD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5965d95-ecc0-4720-b759-1f33c42ed7da}" enabled="1" method="Standard" siteId="{a0f29d7e-28cd-4f54-8442-7885aee7c08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Fuel Taxes by Country</vt:lpstr>
      <vt:lpstr>Chart Data</vt:lpstr>
      <vt:lpstr>Condensed</vt:lpstr>
      <vt:lpstr>Calculations</vt:lpstr>
      <vt:lpstr>Annual _CPI</vt:lpstr>
    </vt:vector>
  </TitlesOfParts>
  <Manager/>
  <Company>National Laboratory of the Rockies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Fuel Taxes by Country</dc:title>
  <dc:subject>Comparison of gasoline and diesel taxes in eight nations from 2010-2023</dc:subject>
  <cp:keywords/>
  <dc:description/>
  <cp:revision/>
  <dcterms:created xsi:type="dcterms:W3CDTF">2016-05-27T15:14:38Z</dcterms:created>
  <dcterms:modified xsi:type="dcterms:W3CDTF">2026-06-10T22:30:12Z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0x010100C64A56E9F85AC84187966BAEAF7CF07F</vt:lpwstr>
  </property>
  <property fmtid="{D5CDD505-2E9C-101B-9397-08002B2CF9AE}" pid="3" name="MSIP_Label_95965d95-ecc0-4720-b759-1f33c42ed7da_Enabled">
    <vt:lpwstr>true</vt:lpwstr>
  </property>
  <property fmtid="{D5CDD505-2E9C-101B-9397-08002B2CF9AE}" pid="4" name="MSIP_Label_95965d95-ecc0-4720-b759-1f33c42ed7da_SetDate">
    <vt:lpwstr>2024-05-16T21:30:34Z</vt:lpwstr>
  </property>
  <property fmtid="{D5CDD505-2E9C-101B-9397-08002B2CF9AE}" pid="5" name="MSIP_Label_95965d95-ecc0-4720-b759-1f33c42ed7da_Method">
    <vt:lpwstr>Standard</vt:lpwstr>
  </property>
  <property fmtid="{D5CDD505-2E9C-101B-9397-08002B2CF9AE}" pid="6" name="MSIP_Label_95965d95-ecc0-4720-b759-1f33c42ed7da_Name">
    <vt:lpwstr>General</vt:lpwstr>
  </property>
  <property fmtid="{D5CDD505-2E9C-101B-9397-08002B2CF9AE}" pid="7" name="MSIP_Label_95965d95-ecc0-4720-b759-1f33c42ed7da_SiteId">
    <vt:lpwstr>a0f29d7e-28cd-4f54-8442-7885aee7c080</vt:lpwstr>
  </property>
  <property fmtid="{D5CDD505-2E9C-101B-9397-08002B2CF9AE}" pid="8" name="MSIP_Label_95965d95-ecc0-4720-b759-1f33c42ed7da_ActionId">
    <vt:lpwstr>66463ab4-7f35-4026-b003-3e906ac9c05d</vt:lpwstr>
  </property>
  <property fmtid="{D5CDD505-2E9C-101B-9397-08002B2CF9AE}" pid="9" name="MSIP_Label_95965d95-ecc0-4720-b759-1f33c42ed7da_ContentBits">
    <vt:lpwstr>0</vt:lpwstr>
  </property>
</Properties>
</file>